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nepinkerton/Desktop/"/>
    </mc:Choice>
  </mc:AlternateContent>
  <bookViews>
    <workbookView xWindow="3460" yWindow="460" windowWidth="27820" windowHeight="22560"/>
  </bookViews>
  <sheets>
    <sheet name="2013-2017 stats" sheetId="1" r:id="rId1"/>
    <sheet name="2017 stats" sheetId="2" r:id="rId2"/>
    <sheet name="Sheet3" sheetId="3" r:id="rId3"/>
  </sheets>
  <definedNames>
    <definedName name="_xlnm.Print_Area" localSheetId="0">'2013-2017 stats'!$A$1:$AH$59</definedName>
  </definedNames>
  <calcPr calcId="162913" concurrentCalc="0"/>
</workbook>
</file>

<file path=xl/calcChain.xml><?xml version="1.0" encoding="utf-8"?>
<calcChain xmlns="http://schemas.openxmlformats.org/spreadsheetml/2006/main">
  <c r="F45" i="2" l="1"/>
  <c r="E45" i="2"/>
  <c r="D45" i="2"/>
  <c r="C45" i="2"/>
  <c r="G44" i="2"/>
  <c r="G43" i="2"/>
  <c r="G45" i="2"/>
  <c r="G40" i="2"/>
  <c r="G41" i="2"/>
  <c r="G42" i="2"/>
  <c r="F42" i="2"/>
  <c r="E42" i="2"/>
  <c r="D42" i="2"/>
  <c r="C42" i="2"/>
  <c r="F39" i="2"/>
  <c r="E39" i="2"/>
  <c r="D39" i="2"/>
  <c r="C39" i="2"/>
  <c r="G38" i="2"/>
  <c r="G37" i="2"/>
  <c r="G39" i="2"/>
  <c r="F36" i="2"/>
  <c r="E36" i="2"/>
  <c r="D36" i="2"/>
  <c r="C36" i="2"/>
  <c r="G35" i="2"/>
  <c r="G34" i="2"/>
  <c r="G36" i="2"/>
  <c r="F33" i="2"/>
  <c r="E33" i="2"/>
  <c r="D33" i="2"/>
  <c r="C33" i="2"/>
  <c r="G32" i="2"/>
  <c r="G33" i="2"/>
  <c r="H31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2" i="2"/>
  <c r="H22" i="2"/>
  <c r="G22" i="2"/>
  <c r="F22" i="2"/>
  <c r="C22" i="2"/>
  <c r="D22" i="2"/>
  <c r="E22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C42" i="1"/>
  <c r="D42" i="1"/>
  <c r="E42" i="1"/>
  <c r="F42" i="1"/>
  <c r="Y8" i="1"/>
  <c r="S8" i="1"/>
  <c r="AE14" i="1"/>
  <c r="X42" i="1"/>
  <c r="W42" i="1"/>
  <c r="V42" i="1"/>
  <c r="U42" i="1"/>
  <c r="R42" i="1"/>
  <c r="Q42" i="1"/>
  <c r="P42" i="1"/>
  <c r="O42" i="1"/>
  <c r="L42" i="1"/>
  <c r="K42" i="1"/>
  <c r="J42" i="1"/>
  <c r="I42" i="1"/>
  <c r="H45" i="1"/>
  <c r="J53" i="1"/>
  <c r="I53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H53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AD42" i="1"/>
  <c r="AC42" i="1"/>
  <c r="AB42" i="1"/>
  <c r="AA42" i="1"/>
  <c r="AE38" i="1"/>
  <c r="AG38" i="1"/>
  <c r="AE36" i="1"/>
  <c r="AG36" i="1"/>
  <c r="AE34" i="1"/>
  <c r="AG34" i="1"/>
  <c r="AE32" i="1"/>
  <c r="AE30" i="1"/>
  <c r="AG30" i="1"/>
  <c r="AE28" i="1"/>
  <c r="AG28" i="1"/>
  <c r="AE26" i="1"/>
  <c r="AE24" i="1"/>
  <c r="AE22" i="1"/>
  <c r="AE20" i="1"/>
  <c r="AG20" i="1"/>
  <c r="AE18" i="1"/>
  <c r="AG18" i="1"/>
  <c r="AE16" i="1"/>
  <c r="AG14" i="1"/>
  <c r="AE12" i="1"/>
  <c r="AE10" i="1"/>
  <c r="AE8" i="1"/>
  <c r="AG40" i="1"/>
  <c r="AH40" i="1"/>
  <c r="AG26" i="1"/>
  <c r="AH26" i="1"/>
  <c r="AG16" i="1"/>
  <c r="AH16" i="1"/>
  <c r="AG32" i="1"/>
  <c r="AH32" i="1"/>
  <c r="AG8" i="1"/>
  <c r="AH8" i="1"/>
  <c r="AG10" i="1"/>
  <c r="AH10" i="1"/>
  <c r="AH38" i="1"/>
  <c r="AG24" i="1"/>
  <c r="AH24" i="1"/>
  <c r="AH18" i="1"/>
  <c r="AH36" i="1"/>
  <c r="AH34" i="1"/>
  <c r="AH30" i="1"/>
  <c r="AH28" i="1"/>
  <c r="AG22" i="1"/>
  <c r="AH22" i="1"/>
  <c r="AH20" i="1"/>
  <c r="AH14" i="1"/>
  <c r="AG12" i="1"/>
  <c r="AH12" i="1"/>
  <c r="H48" i="1"/>
  <c r="H46" i="1"/>
  <c r="H47" i="1"/>
</calcChain>
</file>

<file path=xl/sharedStrings.xml><?xml version="1.0" encoding="utf-8"?>
<sst xmlns="http://schemas.openxmlformats.org/spreadsheetml/2006/main" count="132" uniqueCount="55">
  <si>
    <t>Returning Alumnae, Guests, Children, and Teens</t>
  </si>
  <si>
    <t>REUNION</t>
  </si>
  <si>
    <t>Class</t>
  </si>
  <si>
    <t>Alum</t>
  </si>
  <si>
    <t>Guest</t>
  </si>
  <si>
    <t>Child</t>
  </si>
  <si>
    <t>Teen</t>
  </si>
  <si>
    <t>% of Class</t>
  </si>
  <si>
    <t>Over
(Under)
Avg</t>
  </si>
  <si>
    <t>75th</t>
  </si>
  <si>
    <t>70th</t>
  </si>
  <si>
    <t>65th</t>
  </si>
  <si>
    <t>60th</t>
  </si>
  <si>
    <t>55th</t>
  </si>
  <si>
    <t>50th</t>
  </si>
  <si>
    <t>45th</t>
  </si>
  <si>
    <t>40th</t>
  </si>
  <si>
    <t>35th</t>
  </si>
  <si>
    <t>30th</t>
  </si>
  <si>
    <t>25th</t>
  </si>
  <si>
    <t>20th</t>
  </si>
  <si>
    <t>15th</t>
  </si>
  <si>
    <t>10th</t>
  </si>
  <si>
    <t>5th</t>
  </si>
  <si>
    <t>2nd</t>
  </si>
  <si>
    <t>FP</t>
  </si>
  <si>
    <t>TOTALS</t>
  </si>
  <si>
    <t>5-Year Average % Alumnae attendance</t>
  </si>
  <si>
    <t>5-Year Average Guest attendance</t>
  </si>
  <si>
    <t>5-Year Average Child attendance</t>
  </si>
  <si>
    <t>5-year Average Teen attendance</t>
  </si>
  <si>
    <t>5-YEAR AVERAGE BY REUNION</t>
  </si>
  <si>
    <t>Reunion</t>
  </si>
  <si>
    <t>alum</t>
  </si>
  <si>
    <t>guest</t>
  </si>
  <si>
    <t>child</t>
  </si>
  <si>
    <t>teens</t>
  </si>
  <si>
    <t xml:space="preserve"> </t>
  </si>
  <si>
    <t>5Yr Avg</t>
  </si>
  <si>
    <t>Total # of attendees</t>
  </si>
  <si>
    <t>Adult Guests</t>
  </si>
  <si>
    <t>Teens</t>
  </si>
  <si>
    <t>Children</t>
  </si>
  <si>
    <t>Totals:</t>
  </si>
  <si>
    <t>Alumnae</t>
  </si>
  <si>
    <t>Adult  Guests</t>
  </si>
  <si>
    <t>Total</t>
  </si>
  <si>
    <t>% of Alumnae Returning</t>
  </si>
  <si>
    <t>Reunion I</t>
  </si>
  <si>
    <t>Reunion II</t>
  </si>
  <si>
    <t>2017 # Active in Class</t>
  </si>
  <si>
    <t>REUNION STATISTICS:  5-YEAR COMPARISON 2013-2017</t>
  </si>
  <si>
    <t>Reunion Statistics - 2017</t>
  </si>
  <si>
    <t>Alumnae Returned</t>
  </si>
  <si>
    <t># Active in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</si>
</sst>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b/>
      <i/>
      <sz val="12"/>
      <name val="Garamond"/>
      <family val="1"/>
    </font>
    <font>
      <sz val="12"/>
      <color theme="1"/>
      <name val="Garamond"/>
      <family val="1"/>
    </font>
    <font>
      <b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4" fillId="0" borderId="8" xfId="0" applyFont="1" applyBorder="1" applyAlignment="1">
      <alignment horizontal="center"/>
    </xf>
    <xf numFmtId="9" fontId="8" fillId="0" borderId="24" xfId="0" applyNumberFormat="1" applyFont="1" applyBorder="1"/>
    <xf numFmtId="0" fontId="8" fillId="0" borderId="0" xfId="0" applyFont="1" applyBorder="1"/>
    <xf numFmtId="0" fontId="8" fillId="0" borderId="27" xfId="0" applyFont="1" applyBorder="1" applyAlignment="1">
      <alignment horizontal="right"/>
    </xf>
    <xf numFmtId="0" fontId="8" fillId="0" borderId="14" xfId="0" applyFont="1" applyBorder="1"/>
    <xf numFmtId="0" fontId="8" fillId="0" borderId="28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/>
    <xf numFmtId="0" fontId="9" fillId="0" borderId="26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NumberFormat="1" applyFont="1" applyBorder="1"/>
    <xf numFmtId="164" fontId="8" fillId="0" borderId="0" xfId="0" applyNumberFormat="1" applyFont="1" applyBorder="1"/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9" fontId="5" fillId="0" borderId="0" xfId="0" applyNumberFormat="1" applyFont="1" applyBorder="1"/>
    <xf numFmtId="0" fontId="4" fillId="0" borderId="21" xfId="0" applyFont="1" applyBorder="1"/>
    <xf numFmtId="0" fontId="11" fillId="0" borderId="0" xfId="0" applyFont="1"/>
    <xf numFmtId="9" fontId="11" fillId="0" borderId="0" xfId="0" applyNumberFormat="1" applyFont="1"/>
    <xf numFmtId="0" fontId="11" fillId="0" borderId="0" xfId="0" applyFont="1" applyBorder="1"/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Border="1"/>
    <xf numFmtId="0" fontId="12" fillId="0" borderId="0" xfId="0" applyFont="1" applyAlignment="1">
      <alignment horizontal="center"/>
    </xf>
    <xf numFmtId="0" fontId="11" fillId="0" borderId="25" xfId="0" applyFont="1" applyBorder="1" applyAlignment="1">
      <alignment horizontal="right"/>
    </xf>
    <xf numFmtId="9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26" xfId="0" applyFont="1" applyBorder="1"/>
    <xf numFmtId="0" fontId="11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" fontId="11" fillId="0" borderId="0" xfId="0" applyNumberFormat="1" applyFont="1" applyBorder="1"/>
    <xf numFmtId="0" fontId="11" fillId="0" borderId="14" xfId="0" applyFont="1" applyBorder="1"/>
    <xf numFmtId="0" fontId="11" fillId="0" borderId="14" xfId="0" applyFont="1" applyBorder="1" applyAlignment="1">
      <alignment horizontal="right"/>
    </xf>
    <xf numFmtId="0" fontId="11" fillId="0" borderId="28" xfId="0" applyFont="1" applyBorder="1" applyAlignment="1">
      <alignment horizontal="center"/>
    </xf>
    <xf numFmtId="9" fontId="8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9" fontId="6" fillId="0" borderId="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9" fontId="14" fillId="0" borderId="7" xfId="0" applyNumberFormat="1" applyFont="1" applyBorder="1" applyAlignment="1">
      <alignment horizontal="center"/>
    </xf>
    <xf numFmtId="0" fontId="14" fillId="0" borderId="12" xfId="0" applyFont="1" applyBorder="1"/>
    <xf numFmtId="0" fontId="14" fillId="0" borderId="7" xfId="0" applyFont="1" applyBorder="1"/>
    <xf numFmtId="0" fontId="14" fillId="0" borderId="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9" fontId="14" fillId="0" borderId="0" xfId="1" applyFont="1" applyBorder="1"/>
    <xf numFmtId="9" fontId="14" fillId="0" borderId="7" xfId="0" applyNumberFormat="1" applyFont="1" applyBorder="1"/>
    <xf numFmtId="0" fontId="14" fillId="0" borderId="12" xfId="0" applyFont="1" applyBorder="1" applyAlignment="1">
      <alignment horizontal="center"/>
    </xf>
    <xf numFmtId="9" fontId="14" fillId="0" borderId="7" xfId="0" applyNumberFormat="1" applyFont="1" applyFill="1" applyBorder="1"/>
    <xf numFmtId="0" fontId="14" fillId="0" borderId="16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9" fontId="8" fillId="0" borderId="15" xfId="0" applyNumberFormat="1" applyFont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9" fontId="14" fillId="0" borderId="18" xfId="1" applyFont="1" applyBorder="1"/>
    <xf numFmtId="9" fontId="14" fillId="0" borderId="19" xfId="0" applyNumberFormat="1" applyFont="1" applyBorder="1"/>
    <xf numFmtId="0" fontId="14" fillId="0" borderId="24" xfId="0" applyFont="1" applyBorder="1"/>
    <xf numFmtId="9" fontId="14" fillId="0" borderId="24" xfId="0" applyNumberFormat="1" applyFont="1" applyBorder="1" applyAlignment="1">
      <alignment horizontal="center"/>
    </xf>
    <xf numFmtId="0" fontId="14" fillId="0" borderId="3" xfId="0" applyFont="1" applyBorder="1"/>
    <xf numFmtId="0" fontId="14" fillId="0" borderId="0" xfId="0" applyFont="1" applyAlignment="1">
      <alignment horizontal="center"/>
    </xf>
    <xf numFmtId="0" fontId="15" fillId="0" borderId="0" xfId="0" applyFont="1" applyBorder="1"/>
    <xf numFmtId="9" fontId="10" fillId="0" borderId="0" xfId="0" applyNumberFormat="1" applyFont="1" applyBorder="1"/>
    <xf numFmtId="9" fontId="14" fillId="0" borderId="29" xfId="1" applyFont="1" applyBorder="1"/>
    <xf numFmtId="9" fontId="14" fillId="0" borderId="30" xfId="0" applyNumberFormat="1" applyFont="1" applyBorder="1"/>
    <xf numFmtId="0" fontId="10" fillId="0" borderId="13" xfId="0" applyFont="1" applyBorder="1" applyAlignment="1">
      <alignment horizontal="center"/>
    </xf>
    <xf numFmtId="10" fontId="14" fillId="0" borderId="22" xfId="0" applyNumberFormat="1" applyFont="1" applyBorder="1"/>
    <xf numFmtId="10" fontId="14" fillId="0" borderId="3" xfId="0" applyNumberFormat="1" applyFont="1" applyBorder="1"/>
    <xf numFmtId="0" fontId="17" fillId="0" borderId="31" xfId="2" applyFont="1" applyBorder="1" applyAlignment="1">
      <alignment horizontal="center"/>
    </xf>
    <xf numFmtId="0" fontId="17" fillId="0" borderId="16" xfId="2" applyFont="1" applyBorder="1" applyAlignment="1">
      <alignment horizontal="center"/>
    </xf>
    <xf numFmtId="0" fontId="17" fillId="0" borderId="14" xfId="2" applyFont="1" applyBorder="1"/>
    <xf numFmtId="0" fontId="17" fillId="0" borderId="14" xfId="2" applyFont="1" applyBorder="1" applyAlignment="1">
      <alignment horizontal="center"/>
    </xf>
    <xf numFmtId="0" fontId="16" fillId="0" borderId="32" xfId="2" applyFont="1" applyBorder="1" applyAlignment="1">
      <alignment horizontal="center"/>
    </xf>
    <xf numFmtId="0" fontId="16" fillId="0" borderId="33" xfId="2" applyFont="1" applyBorder="1"/>
    <xf numFmtId="0" fontId="16" fillId="0" borderId="33" xfId="2" applyFont="1" applyBorder="1" applyAlignment="1">
      <alignment horizontal="center"/>
    </xf>
    <xf numFmtId="10" fontId="16" fillId="0" borderId="33" xfId="2" applyNumberFormat="1" applyFont="1" applyBorder="1" applyAlignment="1">
      <alignment horizontal="center"/>
    </xf>
    <xf numFmtId="0" fontId="18" fillId="0" borderId="0" xfId="2" applyFont="1"/>
    <xf numFmtId="0" fontId="18" fillId="0" borderId="0" xfId="2" applyFont="1" applyAlignment="1">
      <alignment horizontal="center"/>
    </xf>
    <xf numFmtId="9" fontId="18" fillId="0" borderId="0" xfId="2" applyNumberFormat="1" applyFont="1" applyAlignment="1">
      <alignment horizontal="center"/>
    </xf>
    <xf numFmtId="0" fontId="17" fillId="0" borderId="0" xfId="2" applyFont="1" applyBorder="1"/>
    <xf numFmtId="0" fontId="17" fillId="0" borderId="38" xfId="2" applyFont="1" applyBorder="1"/>
    <xf numFmtId="0" fontId="17" fillId="0" borderId="40" xfId="2" applyFont="1" applyBorder="1"/>
    <xf numFmtId="0" fontId="16" fillId="2" borderId="42" xfId="2" applyFont="1" applyFill="1" applyBorder="1"/>
    <xf numFmtId="0" fontId="17" fillId="0" borderId="39" xfId="2" applyFont="1" applyBorder="1" applyAlignment="1">
      <alignment horizontal="center"/>
    </xf>
    <xf numFmtId="0" fontId="17" fillId="0" borderId="38" xfId="2" applyFont="1" applyBorder="1" applyAlignment="1">
      <alignment horizontal="center"/>
    </xf>
    <xf numFmtId="0" fontId="17" fillId="0" borderId="40" xfId="2" applyFont="1" applyBorder="1" applyAlignment="1">
      <alignment horizontal="center"/>
    </xf>
    <xf numFmtId="0" fontId="16" fillId="2" borderId="40" xfId="2" applyFont="1" applyFill="1" applyBorder="1" applyAlignment="1">
      <alignment horizontal="center" vertical="top" wrapText="1"/>
    </xf>
    <xf numFmtId="0" fontId="17" fillId="0" borderId="38" xfId="2" applyFont="1" applyBorder="1" applyAlignment="1">
      <alignment horizontal="left"/>
    </xf>
    <xf numFmtId="0" fontId="17" fillId="0" borderId="32" xfId="2" applyFont="1" applyBorder="1" applyAlignment="1">
      <alignment horizontal="center"/>
    </xf>
    <xf numFmtId="0" fontId="17" fillId="0" borderId="40" xfId="2" applyFont="1" applyBorder="1" applyAlignment="1">
      <alignment horizontal="left"/>
    </xf>
    <xf numFmtId="0" fontId="17" fillId="0" borderId="43" xfId="2" applyFont="1" applyBorder="1" applyAlignment="1">
      <alignment horizontal="center"/>
    </xf>
    <xf numFmtId="0" fontId="16" fillId="2" borderId="40" xfId="2" applyFont="1" applyFill="1" applyBorder="1"/>
    <xf numFmtId="0" fontId="16" fillId="2" borderId="43" xfId="2" applyFont="1" applyFill="1" applyBorder="1" applyAlignment="1">
      <alignment horizontal="center" vertical="top" wrapText="1"/>
    </xf>
    <xf numFmtId="0" fontId="16" fillId="0" borderId="40" xfId="2" applyFont="1" applyBorder="1"/>
    <xf numFmtId="0" fontId="17" fillId="2" borderId="40" xfId="2" applyFont="1" applyFill="1" applyBorder="1" applyAlignment="1">
      <alignment horizontal="center"/>
    </xf>
    <xf numFmtId="9" fontId="17" fillId="2" borderId="40" xfId="2" applyNumberFormat="1" applyFont="1" applyFill="1" applyBorder="1" applyAlignment="1">
      <alignment horizontal="center"/>
    </xf>
    <xf numFmtId="9" fontId="17" fillId="0" borderId="40" xfId="3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6" fillId="0" borderId="40" xfId="2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10" fontId="16" fillId="0" borderId="0" xfId="2" applyNumberFormat="1" applyFont="1" applyFill="1" applyBorder="1" applyAlignment="1">
      <alignment vertical="center"/>
    </xf>
    <xf numFmtId="10" fontId="17" fillId="0" borderId="0" xfId="2" applyNumberFormat="1" applyFont="1" applyBorder="1" applyAlignment="1">
      <alignment horizontal="center"/>
    </xf>
    <xf numFmtId="0" fontId="16" fillId="0" borderId="0" xfId="2" applyFont="1" applyFill="1" applyBorder="1" applyAlignment="1"/>
    <xf numFmtId="0" fontId="0" fillId="0" borderId="0" xfId="0" applyFill="1" applyBorder="1"/>
    <xf numFmtId="0" fontId="16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center" vertical="top"/>
    </xf>
    <xf numFmtId="0" fontId="0" fillId="0" borderId="0" xfId="0" applyFill="1" applyBorder="1" applyAlignment="1"/>
    <xf numFmtId="9" fontId="17" fillId="0" borderId="0" xfId="2" applyNumberFormat="1" applyFont="1" applyBorder="1" applyAlignment="1">
      <alignment horizontal="center" vertical="top" wrapText="1"/>
    </xf>
    <xf numFmtId="0" fontId="8" fillId="0" borderId="20" xfId="0" applyFont="1" applyBorder="1" applyAlignment="1">
      <alignment horizontal="left"/>
    </xf>
    <xf numFmtId="0" fontId="11" fillId="0" borderId="14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4" xfId="0" applyFont="1" applyBorder="1" applyAlignment="1"/>
    <xf numFmtId="9" fontId="11" fillId="0" borderId="0" xfId="0" applyNumberFormat="1" applyFont="1" applyAlignment="1">
      <alignment horizontal="left"/>
    </xf>
    <xf numFmtId="0" fontId="8" fillId="0" borderId="2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2" borderId="40" xfId="2" applyFont="1" applyFill="1" applyBorder="1" applyAlignment="1">
      <alignment horizontal="center" wrapText="1"/>
    </xf>
    <xf numFmtId="0" fontId="19" fillId="0" borderId="40" xfId="0" applyFont="1" applyBorder="1"/>
    <xf numFmtId="0" fontId="16" fillId="0" borderId="37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10" fontId="16" fillId="0" borderId="40" xfId="2" applyNumberFormat="1" applyFont="1" applyFill="1" applyBorder="1" applyAlignment="1">
      <alignment horizontal="center" vertical="center" wrapText="1"/>
    </xf>
    <xf numFmtId="0" fontId="16" fillId="2" borderId="40" xfId="2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vertical="center"/>
    </xf>
    <xf numFmtId="0" fontId="20" fillId="0" borderId="40" xfId="2" applyFont="1" applyBorder="1" applyAlignment="1">
      <alignment horizontal="center"/>
    </xf>
    <xf numFmtId="0" fontId="16" fillId="0" borderId="44" xfId="2" applyFont="1" applyBorder="1" applyAlignment="1">
      <alignment horizontal="center" vertical="center"/>
    </xf>
    <xf numFmtId="0" fontId="16" fillId="0" borderId="38" xfId="2" applyFont="1" applyBorder="1" applyAlignment="1">
      <alignment horizontal="center" vertical="center"/>
    </xf>
    <xf numFmtId="0" fontId="16" fillId="0" borderId="44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/>
    </xf>
    <xf numFmtId="0" fontId="17" fillId="2" borderId="6" xfId="2" applyFont="1" applyFill="1" applyBorder="1" applyAlignment="1">
      <alignment horizontal="center"/>
    </xf>
    <xf numFmtId="0" fontId="17" fillId="2" borderId="36" xfId="2" applyFont="1" applyFill="1" applyBorder="1" applyAlignment="1">
      <alignment horizontal="center"/>
    </xf>
    <xf numFmtId="0" fontId="17" fillId="2" borderId="24" xfId="2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33" xfId="0" applyFont="1" applyBorder="1" applyAlignment="1">
      <alignment vertic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zoomScaleNormal="100" workbookViewId="0">
      <selection activeCell="AJ13" sqref="AJ13"/>
    </sheetView>
  </sheetViews>
  <sheetFormatPr baseColWidth="10" defaultColWidth="8.83203125" defaultRowHeight="15" x14ac:dyDescent="0.2"/>
  <cols>
    <col min="1" max="1" width="9.5" customWidth="1"/>
    <col min="2" max="2" width="6.1640625" customWidth="1"/>
    <col min="3" max="3" width="5.5" customWidth="1"/>
    <col min="4" max="4" width="5.33203125" customWidth="1"/>
    <col min="5" max="5" width="5.83203125" customWidth="1"/>
    <col min="6" max="6" width="4.83203125" customWidth="1"/>
    <col min="7" max="7" width="8" customWidth="1"/>
    <col min="8" max="8" width="6.5" customWidth="1"/>
    <col min="9" max="9" width="5.5" customWidth="1"/>
    <col min="10" max="10" width="4.83203125" customWidth="1"/>
    <col min="11" max="11" width="5.5" customWidth="1"/>
    <col min="12" max="12" width="3.83203125" customWidth="1"/>
    <col min="13" max="13" width="7.5" customWidth="1"/>
    <col min="14" max="14" width="6.5" customWidth="1"/>
    <col min="15" max="15" width="5.6640625" customWidth="1"/>
    <col min="16" max="16" width="5.33203125" customWidth="1"/>
    <col min="17" max="17" width="5" customWidth="1"/>
    <col min="18" max="18" width="4.5" customWidth="1"/>
    <col min="19" max="19" width="7.33203125" customWidth="1"/>
    <col min="20" max="20" width="5.83203125" customWidth="1"/>
    <col min="21" max="22" width="5.5" customWidth="1"/>
    <col min="23" max="23" width="4.6640625" customWidth="1"/>
    <col min="24" max="24" width="5.1640625" customWidth="1"/>
    <col min="25" max="25" width="7.33203125" customWidth="1"/>
    <col min="26" max="26" width="6.5" customWidth="1"/>
    <col min="27" max="27" width="5.5" customWidth="1"/>
    <col min="28" max="29" width="5.1640625" customWidth="1"/>
    <col min="30" max="30" width="5" customWidth="1"/>
    <col min="31" max="31" width="7.6640625" customWidth="1"/>
    <col min="32" max="32" width="8.33203125" customWidth="1"/>
    <col min="33" max="34" width="11.1640625" customWidth="1"/>
  </cols>
  <sheetData>
    <row r="1" spans="1:34" ht="18" x14ac:dyDescent="0.2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35"/>
      <c r="AE1" s="36"/>
      <c r="AF1" s="35"/>
      <c r="AG1" s="35"/>
      <c r="AH1" s="35"/>
    </row>
    <row r="2" spans="1:34" ht="16" x14ac:dyDescent="0.2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2"/>
      <c r="AE2" s="3"/>
      <c r="AF2" s="2"/>
      <c r="AG2" s="2"/>
      <c r="AH2" s="2"/>
    </row>
    <row r="3" spans="1:34" ht="17" thickBot="1" x14ac:dyDescent="0.25">
      <c r="A3" s="4"/>
      <c r="B3" s="4"/>
      <c r="C3" s="4"/>
      <c r="D3" s="4"/>
      <c r="E3" s="4"/>
      <c r="F3" s="4"/>
      <c r="G3" s="5"/>
      <c r="H3" s="5"/>
      <c r="I3" s="4"/>
      <c r="J3" s="4"/>
      <c r="K3" s="4"/>
      <c r="L3" s="5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6"/>
      <c r="Z3" s="6"/>
      <c r="AA3" s="6"/>
      <c r="AB3" s="6"/>
      <c r="AC3" s="6"/>
      <c r="AD3" s="35"/>
      <c r="AE3" s="36"/>
      <c r="AF3" s="35"/>
      <c r="AG3" s="35"/>
      <c r="AH3" s="35"/>
    </row>
    <row r="4" spans="1:34" ht="16" thickBot="1" x14ac:dyDescent="0.25">
      <c r="A4" s="56" t="s">
        <v>1</v>
      </c>
      <c r="B4" s="147">
        <v>2013</v>
      </c>
      <c r="C4" s="148"/>
      <c r="D4" s="148"/>
      <c r="E4" s="148"/>
      <c r="F4" s="148"/>
      <c r="G4" s="149"/>
      <c r="H4" s="147">
        <v>2014</v>
      </c>
      <c r="I4" s="148"/>
      <c r="J4" s="148"/>
      <c r="K4" s="148"/>
      <c r="L4" s="148"/>
      <c r="M4" s="149"/>
      <c r="N4" s="147">
        <v>2015</v>
      </c>
      <c r="O4" s="148"/>
      <c r="P4" s="148"/>
      <c r="Q4" s="148"/>
      <c r="R4" s="148"/>
      <c r="S4" s="149"/>
      <c r="T4" s="147">
        <v>2016</v>
      </c>
      <c r="U4" s="148"/>
      <c r="V4" s="148"/>
      <c r="W4" s="148"/>
      <c r="X4" s="148"/>
      <c r="Y4" s="149"/>
      <c r="Z4" s="147">
        <v>2017</v>
      </c>
      <c r="AA4" s="148"/>
      <c r="AB4" s="148"/>
      <c r="AC4" s="148"/>
      <c r="AD4" s="148"/>
      <c r="AE4" s="149"/>
      <c r="AF4" s="57"/>
      <c r="AG4" s="57"/>
      <c r="AH4" s="57"/>
    </row>
    <row r="5" spans="1:34" ht="16" thickBot="1" x14ac:dyDescent="0.25">
      <c r="A5" s="7"/>
      <c r="B5" s="57"/>
      <c r="C5" s="57"/>
      <c r="D5" s="57"/>
      <c r="E5" s="57"/>
      <c r="F5" s="57"/>
      <c r="G5" s="59"/>
      <c r="H5" s="57"/>
      <c r="I5" s="57"/>
      <c r="J5" s="57"/>
      <c r="K5" s="57"/>
      <c r="L5" s="57"/>
      <c r="M5" s="59"/>
      <c r="N5" s="57"/>
      <c r="O5" s="57"/>
      <c r="P5" s="57"/>
      <c r="Q5" s="57"/>
      <c r="R5" s="57"/>
      <c r="S5" s="59"/>
      <c r="T5" s="57"/>
      <c r="U5" s="57"/>
      <c r="V5" s="57"/>
      <c r="W5" s="57"/>
      <c r="X5" s="57"/>
      <c r="Y5" s="59"/>
      <c r="Z5" s="57"/>
      <c r="AA5" s="57"/>
      <c r="AB5" s="57"/>
      <c r="AC5" s="57"/>
      <c r="AD5" s="57"/>
      <c r="AE5" s="59"/>
      <c r="AF5" s="57"/>
      <c r="AG5" s="57"/>
      <c r="AH5" s="57"/>
    </row>
    <row r="6" spans="1:34" ht="41" thickTop="1" x14ac:dyDescent="0.2">
      <c r="A6" s="8"/>
      <c r="B6" s="9" t="s">
        <v>2</v>
      </c>
      <c r="C6" s="60" t="s">
        <v>3</v>
      </c>
      <c r="D6" s="60" t="s">
        <v>4</v>
      </c>
      <c r="E6" s="60" t="s">
        <v>5</v>
      </c>
      <c r="F6" s="60" t="s">
        <v>6</v>
      </c>
      <c r="G6" s="61" t="s">
        <v>7</v>
      </c>
      <c r="H6" s="9" t="s">
        <v>2</v>
      </c>
      <c r="I6" s="60" t="s">
        <v>3</v>
      </c>
      <c r="J6" s="60" t="s">
        <v>4</v>
      </c>
      <c r="K6" s="60" t="s">
        <v>5</v>
      </c>
      <c r="L6" s="60" t="s">
        <v>6</v>
      </c>
      <c r="M6" s="61" t="s">
        <v>7</v>
      </c>
      <c r="N6" s="9" t="s">
        <v>2</v>
      </c>
      <c r="O6" s="60" t="s">
        <v>3</v>
      </c>
      <c r="P6" s="60" t="s">
        <v>4</v>
      </c>
      <c r="Q6" s="60" t="s">
        <v>5</v>
      </c>
      <c r="R6" s="60" t="s">
        <v>6</v>
      </c>
      <c r="S6" s="61" t="s">
        <v>7</v>
      </c>
      <c r="T6" s="9" t="s">
        <v>2</v>
      </c>
      <c r="U6" s="60" t="s">
        <v>3</v>
      </c>
      <c r="V6" s="60" t="s">
        <v>4</v>
      </c>
      <c r="W6" s="60" t="s">
        <v>5</v>
      </c>
      <c r="X6" s="60" t="s">
        <v>6</v>
      </c>
      <c r="Y6" s="61" t="s">
        <v>7</v>
      </c>
      <c r="Z6" s="9" t="s">
        <v>2</v>
      </c>
      <c r="AA6" s="60" t="s">
        <v>3</v>
      </c>
      <c r="AB6" s="60" t="s">
        <v>4</v>
      </c>
      <c r="AC6" s="60" t="s">
        <v>5</v>
      </c>
      <c r="AD6" s="60" t="s">
        <v>6</v>
      </c>
      <c r="AE6" s="61" t="s">
        <v>7</v>
      </c>
      <c r="AF6" s="62" t="s">
        <v>50</v>
      </c>
      <c r="AG6" s="63" t="s">
        <v>38</v>
      </c>
      <c r="AH6" s="64" t="s">
        <v>8</v>
      </c>
    </row>
    <row r="7" spans="1:34" ht="6" customHeight="1" x14ac:dyDescent="0.2">
      <c r="A7" s="8"/>
      <c r="B7" s="11"/>
      <c r="C7" s="11"/>
      <c r="D7" s="11"/>
      <c r="E7" s="11"/>
      <c r="F7" s="57"/>
      <c r="G7" s="65"/>
      <c r="H7" s="11"/>
      <c r="I7" s="11"/>
      <c r="J7" s="11"/>
      <c r="K7" s="11"/>
      <c r="L7" s="57"/>
      <c r="M7" s="65"/>
      <c r="N7" s="11"/>
      <c r="O7" s="11"/>
      <c r="P7" s="11"/>
      <c r="Q7" s="11"/>
      <c r="R7" s="57"/>
      <c r="S7" s="65"/>
      <c r="T7" s="11"/>
      <c r="U7" s="11"/>
      <c r="V7" s="11"/>
      <c r="W7" s="11"/>
      <c r="X7" s="57"/>
      <c r="Y7" s="65"/>
      <c r="Z7" s="11"/>
      <c r="AA7" s="11"/>
      <c r="AB7" s="11"/>
      <c r="AC7" s="11"/>
      <c r="AD7" s="57"/>
      <c r="AE7" s="65"/>
      <c r="AF7" s="66"/>
      <c r="AG7" s="58"/>
      <c r="AH7" s="67"/>
    </row>
    <row r="8" spans="1:34" x14ac:dyDescent="0.2">
      <c r="A8" s="12" t="s">
        <v>9</v>
      </c>
      <c r="B8" s="68">
        <v>1938</v>
      </c>
      <c r="C8" s="69">
        <v>4</v>
      </c>
      <c r="D8" s="69">
        <v>8</v>
      </c>
      <c r="E8" s="69">
        <v>0</v>
      </c>
      <c r="F8" s="69">
        <v>0</v>
      </c>
      <c r="G8" s="55">
        <v>0.12</v>
      </c>
      <c r="H8" s="68">
        <v>1939</v>
      </c>
      <c r="I8" s="69">
        <v>4</v>
      </c>
      <c r="J8" s="69">
        <v>4</v>
      </c>
      <c r="K8" s="69">
        <v>0</v>
      </c>
      <c r="L8" s="69">
        <v>0</v>
      </c>
      <c r="M8" s="55">
        <v>0.04</v>
      </c>
      <c r="N8" s="68">
        <v>1940</v>
      </c>
      <c r="O8" s="69">
        <v>0</v>
      </c>
      <c r="P8" s="69">
        <v>0</v>
      </c>
      <c r="Q8" s="69">
        <v>0</v>
      </c>
      <c r="R8" s="69">
        <v>0</v>
      </c>
      <c r="S8" s="55">
        <f>O8/T8</f>
        <v>0</v>
      </c>
      <c r="T8" s="68">
        <v>1941</v>
      </c>
      <c r="U8" s="69">
        <v>0</v>
      </c>
      <c r="V8" s="69">
        <v>0</v>
      </c>
      <c r="W8" s="69">
        <v>0</v>
      </c>
      <c r="X8" s="69">
        <v>0</v>
      </c>
      <c r="Y8" s="55">
        <f>U8/Z8</f>
        <v>0</v>
      </c>
      <c r="Z8" s="68">
        <v>1942</v>
      </c>
      <c r="AA8" s="69">
        <v>4</v>
      </c>
      <c r="AB8" s="69">
        <v>4</v>
      </c>
      <c r="AC8" s="69">
        <v>0</v>
      </c>
      <c r="AD8" s="69">
        <v>0</v>
      </c>
      <c r="AE8" s="55">
        <f>AA8/AF8</f>
        <v>0.13793103448275862</v>
      </c>
      <c r="AF8" s="70">
        <v>29</v>
      </c>
      <c r="AG8" s="87">
        <f>+(G8+M8+S8+Y8+AE8)/5</f>
        <v>5.9586206896551717E-2</v>
      </c>
      <c r="AH8" s="88">
        <f>+AE8-AG8</f>
        <v>7.8344827586206894E-2</v>
      </c>
    </row>
    <row r="9" spans="1:34" ht="6" customHeight="1" x14ac:dyDescent="0.2">
      <c r="A9" s="8"/>
      <c r="B9" s="11"/>
      <c r="C9" s="11"/>
      <c r="D9" s="11"/>
      <c r="E9" s="11"/>
      <c r="F9" s="57"/>
      <c r="G9" s="65"/>
      <c r="H9" s="11"/>
      <c r="I9" s="11"/>
      <c r="J9" s="11"/>
      <c r="K9" s="11"/>
      <c r="L9" s="57"/>
      <c r="M9" s="65"/>
      <c r="N9" s="11"/>
      <c r="O9" s="11"/>
      <c r="P9" s="11"/>
      <c r="Q9" s="11"/>
      <c r="R9" s="57"/>
      <c r="S9" s="65"/>
      <c r="T9" s="11"/>
      <c r="U9" s="11"/>
      <c r="V9" s="11"/>
      <c r="W9" s="11"/>
      <c r="X9" s="57"/>
      <c r="Y9" s="65"/>
      <c r="Z9" s="11"/>
      <c r="AA9" s="11"/>
      <c r="AB9" s="11"/>
      <c r="AC9" s="11"/>
      <c r="AD9" s="57"/>
      <c r="AE9" s="65"/>
      <c r="AF9" s="66"/>
      <c r="AG9" s="58"/>
      <c r="AH9" s="67"/>
    </row>
    <row r="10" spans="1:34" x14ac:dyDescent="0.2">
      <c r="A10" s="12" t="s">
        <v>10</v>
      </c>
      <c r="B10" s="68">
        <v>1943</v>
      </c>
      <c r="C10" s="69">
        <v>14</v>
      </c>
      <c r="D10" s="69">
        <v>9</v>
      </c>
      <c r="E10" s="69">
        <v>0</v>
      </c>
      <c r="F10" s="69">
        <v>0</v>
      </c>
      <c r="G10" s="55">
        <v>0.14000000000000001</v>
      </c>
      <c r="H10" s="68">
        <v>1944</v>
      </c>
      <c r="I10" s="69">
        <v>10</v>
      </c>
      <c r="J10" s="69">
        <v>6</v>
      </c>
      <c r="K10" s="69">
        <v>0</v>
      </c>
      <c r="L10" s="69">
        <v>0</v>
      </c>
      <c r="M10" s="55">
        <v>0.18</v>
      </c>
      <c r="N10" s="68">
        <v>1945</v>
      </c>
      <c r="O10" s="69">
        <v>8</v>
      </c>
      <c r="P10" s="69">
        <v>15</v>
      </c>
      <c r="Q10" s="69">
        <v>0</v>
      </c>
      <c r="R10" s="69">
        <v>0</v>
      </c>
      <c r="S10" s="55">
        <v>0.11</v>
      </c>
      <c r="T10" s="68">
        <v>1946</v>
      </c>
      <c r="U10" s="69">
        <v>5</v>
      </c>
      <c r="V10" s="69">
        <v>1</v>
      </c>
      <c r="W10" s="69">
        <v>0</v>
      </c>
      <c r="X10" s="69">
        <v>0</v>
      </c>
      <c r="Y10" s="55">
        <v>0.06</v>
      </c>
      <c r="Z10" s="68">
        <v>1947</v>
      </c>
      <c r="AA10" s="69">
        <v>19</v>
      </c>
      <c r="AB10" s="69">
        <v>12</v>
      </c>
      <c r="AC10" s="69">
        <v>0</v>
      </c>
      <c r="AD10" s="69">
        <v>0</v>
      </c>
      <c r="AE10" s="55">
        <f>AA10/AF10</f>
        <v>0.19587628865979381</v>
      </c>
      <c r="AF10" s="70">
        <v>97</v>
      </c>
      <c r="AG10" s="71">
        <f>+(G10+M10+S10+Y10+AE10)/5</f>
        <v>0.13717525773195877</v>
      </c>
      <c r="AH10" s="72">
        <f>+AE10-AG10</f>
        <v>5.8701030927835046E-2</v>
      </c>
    </row>
    <row r="11" spans="1:34" ht="6" customHeight="1" x14ac:dyDescent="0.2">
      <c r="A11" s="8"/>
      <c r="B11" s="11"/>
      <c r="C11" s="11"/>
      <c r="D11" s="11"/>
      <c r="E11" s="11"/>
      <c r="F11" s="57"/>
      <c r="G11" s="65"/>
      <c r="H11" s="11"/>
      <c r="I11" s="11"/>
      <c r="J11" s="11"/>
      <c r="K11" s="11"/>
      <c r="L11" s="57"/>
      <c r="M11" s="65"/>
      <c r="N11" s="11"/>
      <c r="O11" s="11"/>
      <c r="P11" s="11"/>
      <c r="Q11" s="11"/>
      <c r="R11" s="57"/>
      <c r="S11" s="65"/>
      <c r="T11" s="11"/>
      <c r="U11" s="11"/>
      <c r="V11" s="11"/>
      <c r="W11" s="11"/>
      <c r="X11" s="57"/>
      <c r="Y11" s="65"/>
      <c r="Z11" s="11"/>
      <c r="AA11" s="11"/>
      <c r="AB11" s="11"/>
      <c r="AC11" s="11"/>
      <c r="AD11" s="57"/>
      <c r="AE11" s="65"/>
      <c r="AF11" s="66"/>
      <c r="AG11" s="58"/>
      <c r="AH11" s="67"/>
    </row>
    <row r="12" spans="1:34" x14ac:dyDescent="0.2">
      <c r="A12" s="12" t="s">
        <v>11</v>
      </c>
      <c r="B12" s="68">
        <v>1948</v>
      </c>
      <c r="C12" s="69">
        <v>24</v>
      </c>
      <c r="D12" s="69">
        <v>7</v>
      </c>
      <c r="E12" s="69">
        <v>0</v>
      </c>
      <c r="F12" s="69">
        <v>0</v>
      </c>
      <c r="G12" s="55">
        <v>0.13</v>
      </c>
      <c r="H12" s="68">
        <v>1949</v>
      </c>
      <c r="I12" s="69">
        <v>25</v>
      </c>
      <c r="J12" s="69">
        <v>10</v>
      </c>
      <c r="K12" s="69">
        <v>0</v>
      </c>
      <c r="L12" s="69">
        <v>0</v>
      </c>
      <c r="M12" s="55">
        <v>0.15</v>
      </c>
      <c r="N12" s="68">
        <v>1950</v>
      </c>
      <c r="O12" s="69">
        <v>26</v>
      </c>
      <c r="P12" s="69">
        <v>11</v>
      </c>
      <c r="Q12" s="69">
        <v>0</v>
      </c>
      <c r="R12" s="69">
        <v>0</v>
      </c>
      <c r="S12" s="55">
        <v>0.16</v>
      </c>
      <c r="T12" s="68">
        <v>1951</v>
      </c>
      <c r="U12" s="69">
        <v>22</v>
      </c>
      <c r="V12" s="69">
        <v>12</v>
      </c>
      <c r="W12" s="69">
        <v>2</v>
      </c>
      <c r="X12" s="69">
        <v>0</v>
      </c>
      <c r="Y12" s="55">
        <v>0.14000000000000001</v>
      </c>
      <c r="Z12" s="68">
        <v>1952</v>
      </c>
      <c r="AA12" s="69">
        <v>36</v>
      </c>
      <c r="AB12" s="69">
        <v>18</v>
      </c>
      <c r="AC12" s="69">
        <v>0</v>
      </c>
      <c r="AD12" s="69">
        <v>0</v>
      </c>
      <c r="AE12" s="55">
        <f>AA12/AF12</f>
        <v>0.1875</v>
      </c>
      <c r="AF12" s="70">
        <v>192</v>
      </c>
      <c r="AG12" s="71">
        <f>+(G12+M12+S12+Y12+AE12)/5</f>
        <v>0.15350000000000003</v>
      </c>
      <c r="AH12" s="72">
        <f>+AE12-AG12</f>
        <v>3.3999999999999975E-2</v>
      </c>
    </row>
    <row r="13" spans="1:34" ht="6.75" customHeight="1" x14ac:dyDescent="0.2">
      <c r="A13" s="8"/>
      <c r="B13" s="11"/>
      <c r="C13" s="11"/>
      <c r="D13" s="11"/>
      <c r="E13" s="11"/>
      <c r="F13" s="57"/>
      <c r="G13" s="65"/>
      <c r="H13" s="11"/>
      <c r="I13" s="11"/>
      <c r="J13" s="11"/>
      <c r="K13" s="11"/>
      <c r="L13" s="57"/>
      <c r="M13" s="65"/>
      <c r="N13" s="11"/>
      <c r="O13" s="11"/>
      <c r="P13" s="11"/>
      <c r="Q13" s="11"/>
      <c r="R13" s="57"/>
      <c r="S13" s="65"/>
      <c r="T13" s="11"/>
      <c r="U13" s="11"/>
      <c r="V13" s="11"/>
      <c r="W13" s="11"/>
      <c r="X13" s="57"/>
      <c r="Y13" s="65"/>
      <c r="Z13" s="11"/>
      <c r="AA13" s="11"/>
      <c r="AB13" s="11"/>
      <c r="AC13" s="11"/>
      <c r="AD13" s="57"/>
      <c r="AE13" s="65"/>
      <c r="AF13" s="57"/>
      <c r="AG13" s="58"/>
      <c r="AH13" s="67"/>
    </row>
    <row r="14" spans="1:34" x14ac:dyDescent="0.2">
      <c r="A14" s="12" t="s">
        <v>12</v>
      </c>
      <c r="B14" s="68">
        <v>1953</v>
      </c>
      <c r="C14" s="69">
        <v>54</v>
      </c>
      <c r="D14" s="69">
        <v>8</v>
      </c>
      <c r="E14" s="69">
        <v>0</v>
      </c>
      <c r="F14" s="69">
        <v>0</v>
      </c>
      <c r="G14" s="55">
        <v>0.27</v>
      </c>
      <c r="H14" s="68">
        <v>1954</v>
      </c>
      <c r="I14" s="69">
        <v>42</v>
      </c>
      <c r="J14" s="69">
        <v>10</v>
      </c>
      <c r="K14" s="69">
        <v>0</v>
      </c>
      <c r="L14" s="69">
        <v>0</v>
      </c>
      <c r="M14" s="55">
        <v>0.22</v>
      </c>
      <c r="N14" s="68">
        <v>1955</v>
      </c>
      <c r="O14" s="69">
        <v>48</v>
      </c>
      <c r="P14" s="69">
        <v>20</v>
      </c>
      <c r="Q14" s="69">
        <v>0</v>
      </c>
      <c r="R14" s="69">
        <v>0</v>
      </c>
      <c r="S14" s="55">
        <v>0.2</v>
      </c>
      <c r="T14" s="68">
        <v>1956</v>
      </c>
      <c r="U14" s="69">
        <v>52</v>
      </c>
      <c r="V14" s="69">
        <v>22</v>
      </c>
      <c r="W14" s="69">
        <v>3</v>
      </c>
      <c r="X14" s="69">
        <v>0</v>
      </c>
      <c r="Y14" s="55">
        <v>0.23</v>
      </c>
      <c r="Z14" s="68">
        <v>1957</v>
      </c>
      <c r="AA14" s="69">
        <v>48</v>
      </c>
      <c r="AB14" s="69">
        <v>23</v>
      </c>
      <c r="AC14" s="69">
        <v>0</v>
      </c>
      <c r="AD14" s="69">
        <v>3</v>
      </c>
      <c r="AE14" s="55">
        <f>AA14/AF14</f>
        <v>0.22325581395348837</v>
      </c>
      <c r="AF14" s="73">
        <v>215</v>
      </c>
      <c r="AG14" s="71">
        <f>+(G14+M14+S14+Y14+AE14)/5</f>
        <v>0.22865116279069767</v>
      </c>
      <c r="AH14" s="72">
        <f>+AE14-AG14</f>
        <v>-5.3953488372092961E-3</v>
      </c>
    </row>
    <row r="15" spans="1:34" ht="6" customHeight="1" x14ac:dyDescent="0.2">
      <c r="A15" s="8"/>
      <c r="B15" s="11"/>
      <c r="C15" s="11"/>
      <c r="D15" s="11"/>
      <c r="E15" s="11"/>
      <c r="F15" s="57"/>
      <c r="G15" s="65"/>
      <c r="H15" s="11"/>
      <c r="I15" s="11"/>
      <c r="J15" s="11"/>
      <c r="K15" s="11"/>
      <c r="L15" s="57"/>
      <c r="M15" s="65"/>
      <c r="N15" s="11"/>
      <c r="O15" s="11"/>
      <c r="P15" s="11"/>
      <c r="Q15" s="11"/>
      <c r="R15" s="57"/>
      <c r="S15" s="65"/>
      <c r="T15" s="11"/>
      <c r="U15" s="11"/>
      <c r="V15" s="11"/>
      <c r="W15" s="11"/>
      <c r="X15" s="57"/>
      <c r="Y15" s="65"/>
      <c r="Z15" s="11"/>
      <c r="AA15" s="11"/>
      <c r="AB15" s="11"/>
      <c r="AC15" s="11"/>
      <c r="AD15" s="57"/>
      <c r="AE15" s="65"/>
      <c r="AF15" s="66"/>
      <c r="AG15" s="58"/>
      <c r="AH15" s="67"/>
    </row>
    <row r="16" spans="1:34" x14ac:dyDescent="0.2">
      <c r="A16" s="12" t="s">
        <v>13</v>
      </c>
      <c r="B16" s="68">
        <v>1958</v>
      </c>
      <c r="C16" s="69">
        <v>47</v>
      </c>
      <c r="D16" s="69">
        <v>20</v>
      </c>
      <c r="E16" s="69">
        <v>0</v>
      </c>
      <c r="F16" s="69">
        <v>0</v>
      </c>
      <c r="G16" s="55">
        <v>0.22</v>
      </c>
      <c r="H16" s="68">
        <v>1959</v>
      </c>
      <c r="I16" s="69">
        <v>61</v>
      </c>
      <c r="J16" s="69">
        <v>19</v>
      </c>
      <c r="K16" s="69">
        <v>0</v>
      </c>
      <c r="L16" s="69">
        <v>0</v>
      </c>
      <c r="M16" s="55">
        <v>0.28999999999999998</v>
      </c>
      <c r="N16" s="68">
        <v>1960</v>
      </c>
      <c r="O16" s="69">
        <v>55</v>
      </c>
      <c r="P16" s="69">
        <v>30</v>
      </c>
      <c r="Q16" s="69">
        <v>0</v>
      </c>
      <c r="R16" s="69">
        <v>0</v>
      </c>
      <c r="S16" s="55">
        <v>0.16</v>
      </c>
      <c r="T16" s="68">
        <v>1961</v>
      </c>
      <c r="U16" s="69">
        <v>56</v>
      </c>
      <c r="V16" s="69">
        <v>20</v>
      </c>
      <c r="W16" s="69">
        <v>1</v>
      </c>
      <c r="X16" s="69">
        <v>0</v>
      </c>
      <c r="Y16" s="55">
        <v>0.19</v>
      </c>
      <c r="Z16" s="68">
        <v>1962</v>
      </c>
      <c r="AA16" s="69">
        <v>50</v>
      </c>
      <c r="AB16" s="69">
        <v>7</v>
      </c>
      <c r="AC16" s="69">
        <v>0</v>
      </c>
      <c r="AD16" s="69">
        <v>0</v>
      </c>
      <c r="AE16" s="55">
        <f>AA16/AF16</f>
        <v>0.17301038062283736</v>
      </c>
      <c r="AF16" s="70">
        <v>289</v>
      </c>
      <c r="AG16" s="71">
        <f>+(G16+M16+S16+Y16+AE16)/5</f>
        <v>0.20660207612456749</v>
      </c>
      <c r="AH16" s="72">
        <f>+AE16-AG16</f>
        <v>-3.3591695501730134E-2</v>
      </c>
    </row>
    <row r="17" spans="1:34" ht="6" customHeight="1" x14ac:dyDescent="0.2">
      <c r="A17" s="8"/>
      <c r="B17" s="11"/>
      <c r="C17" s="11"/>
      <c r="D17" s="11"/>
      <c r="E17" s="11"/>
      <c r="F17" s="57"/>
      <c r="G17" s="65"/>
      <c r="H17" s="11"/>
      <c r="I17" s="11"/>
      <c r="J17" s="11"/>
      <c r="K17" s="11"/>
      <c r="L17" s="57"/>
      <c r="M17" s="65"/>
      <c r="N17" s="11"/>
      <c r="O17" s="11"/>
      <c r="P17" s="11"/>
      <c r="Q17" s="11"/>
      <c r="R17" s="57"/>
      <c r="S17" s="65"/>
      <c r="T17" s="11"/>
      <c r="U17" s="11"/>
      <c r="V17" s="11"/>
      <c r="W17" s="11"/>
      <c r="X17" s="57"/>
      <c r="Y17" s="65"/>
      <c r="Z17" s="11"/>
      <c r="AA17" s="11"/>
      <c r="AB17" s="11"/>
      <c r="AC17" s="11"/>
      <c r="AD17" s="57"/>
      <c r="AE17" s="65"/>
      <c r="AF17" s="66"/>
      <c r="AG17" s="58"/>
      <c r="AH17" s="67"/>
    </row>
    <row r="18" spans="1:34" x14ac:dyDescent="0.2">
      <c r="A18" s="12" t="s">
        <v>14</v>
      </c>
      <c r="B18" s="68">
        <v>1963</v>
      </c>
      <c r="C18" s="69">
        <v>151</v>
      </c>
      <c r="D18" s="69">
        <v>49</v>
      </c>
      <c r="E18" s="69">
        <v>1</v>
      </c>
      <c r="F18" s="69">
        <v>1</v>
      </c>
      <c r="G18" s="55">
        <v>0.5</v>
      </c>
      <c r="H18" s="68">
        <v>1964</v>
      </c>
      <c r="I18" s="69">
        <v>156</v>
      </c>
      <c r="J18" s="69">
        <v>58</v>
      </c>
      <c r="K18" s="69">
        <v>0</v>
      </c>
      <c r="L18" s="69">
        <v>0</v>
      </c>
      <c r="M18" s="55">
        <v>0.5</v>
      </c>
      <c r="N18" s="68">
        <v>1965</v>
      </c>
      <c r="O18" s="69">
        <v>164</v>
      </c>
      <c r="P18" s="69">
        <v>47</v>
      </c>
      <c r="Q18" s="69">
        <v>0</v>
      </c>
      <c r="R18" s="69">
        <v>0</v>
      </c>
      <c r="S18" s="55">
        <v>0.44</v>
      </c>
      <c r="T18" s="68">
        <v>1966</v>
      </c>
      <c r="U18" s="69">
        <v>147</v>
      </c>
      <c r="V18" s="69">
        <v>32</v>
      </c>
      <c r="W18" s="69">
        <v>2</v>
      </c>
      <c r="X18" s="69">
        <v>0</v>
      </c>
      <c r="Y18" s="55">
        <v>0.35</v>
      </c>
      <c r="Z18" s="68">
        <v>1967</v>
      </c>
      <c r="AA18" s="69">
        <v>144</v>
      </c>
      <c r="AB18" s="69">
        <v>67</v>
      </c>
      <c r="AC18" s="69">
        <v>0</v>
      </c>
      <c r="AD18" s="69">
        <v>0</v>
      </c>
      <c r="AE18" s="55">
        <f>AA18/AF18</f>
        <v>0.40563380281690142</v>
      </c>
      <c r="AF18" s="70">
        <v>355</v>
      </c>
      <c r="AG18" s="71">
        <f>+(G18+M18+S18+Y18+AE18)/5</f>
        <v>0.43912676056338029</v>
      </c>
      <c r="AH18" s="74">
        <f>+AE18-AG18</f>
        <v>-3.3492957746478869E-2</v>
      </c>
    </row>
    <row r="19" spans="1:34" ht="6.75" customHeight="1" x14ac:dyDescent="0.2">
      <c r="A19" s="8"/>
      <c r="B19" s="11"/>
      <c r="C19" s="11"/>
      <c r="D19" s="11"/>
      <c r="E19" s="11"/>
      <c r="F19" s="57"/>
      <c r="G19" s="65"/>
      <c r="H19" s="11"/>
      <c r="I19" s="11"/>
      <c r="J19" s="11"/>
      <c r="K19" s="11"/>
      <c r="L19" s="57"/>
      <c r="M19" s="65"/>
      <c r="N19" s="11"/>
      <c r="O19" s="11"/>
      <c r="P19" s="11"/>
      <c r="Q19" s="11"/>
      <c r="R19" s="57"/>
      <c r="S19" s="65"/>
      <c r="T19" s="11"/>
      <c r="U19" s="11"/>
      <c r="V19" s="11"/>
      <c r="W19" s="11"/>
      <c r="X19" s="57"/>
      <c r="Y19" s="65"/>
      <c r="Z19" s="11"/>
      <c r="AA19" s="11"/>
      <c r="AB19" s="11"/>
      <c r="AC19" s="11"/>
      <c r="AD19" s="57"/>
      <c r="AE19" s="65"/>
      <c r="AF19" s="66"/>
      <c r="AG19" s="58"/>
      <c r="AH19" s="67"/>
    </row>
    <row r="20" spans="1:34" x14ac:dyDescent="0.2">
      <c r="A20" s="12" t="s">
        <v>15</v>
      </c>
      <c r="B20" s="68">
        <v>1968</v>
      </c>
      <c r="C20" s="69">
        <v>77</v>
      </c>
      <c r="D20" s="69">
        <v>18</v>
      </c>
      <c r="E20" s="69">
        <v>1</v>
      </c>
      <c r="F20" s="69">
        <v>0</v>
      </c>
      <c r="G20" s="55">
        <v>0.21</v>
      </c>
      <c r="H20" s="68">
        <v>1969</v>
      </c>
      <c r="I20" s="69">
        <v>58</v>
      </c>
      <c r="J20" s="69">
        <v>14</v>
      </c>
      <c r="K20" s="69">
        <v>0</v>
      </c>
      <c r="L20" s="69">
        <v>0</v>
      </c>
      <c r="M20" s="55">
        <v>0.16</v>
      </c>
      <c r="N20" s="68">
        <v>1970</v>
      </c>
      <c r="O20" s="69">
        <v>61</v>
      </c>
      <c r="P20" s="69">
        <v>12</v>
      </c>
      <c r="Q20" s="69">
        <v>0</v>
      </c>
      <c r="R20" s="69">
        <v>2</v>
      </c>
      <c r="S20" s="55">
        <v>0.14000000000000001</v>
      </c>
      <c r="T20" s="68">
        <v>1971</v>
      </c>
      <c r="U20" s="69">
        <v>62</v>
      </c>
      <c r="V20" s="69">
        <v>9</v>
      </c>
      <c r="W20" s="69">
        <v>1</v>
      </c>
      <c r="X20" s="69">
        <v>0</v>
      </c>
      <c r="Y20" s="55">
        <v>0.13</v>
      </c>
      <c r="Z20" s="68">
        <v>1972</v>
      </c>
      <c r="AA20" s="69">
        <v>81</v>
      </c>
      <c r="AB20" s="69">
        <v>22</v>
      </c>
      <c r="AC20" s="69">
        <v>0</v>
      </c>
      <c r="AD20" s="69">
        <v>3</v>
      </c>
      <c r="AE20" s="55">
        <f>AA20/AF20</f>
        <v>0.18409090909090908</v>
      </c>
      <c r="AF20" s="70">
        <v>440</v>
      </c>
      <c r="AG20" s="71">
        <f>+(G20+M20+S20+Y20+AE20)/5</f>
        <v>0.16481818181818181</v>
      </c>
      <c r="AH20" s="72">
        <f>+AE20-AG20</f>
        <v>1.9272727272727275E-2</v>
      </c>
    </row>
    <row r="21" spans="1:34" ht="6" customHeight="1" x14ac:dyDescent="0.2">
      <c r="A21" s="8"/>
      <c r="B21" s="11"/>
      <c r="C21" s="11"/>
      <c r="D21" s="11"/>
      <c r="E21" s="11"/>
      <c r="F21" s="57"/>
      <c r="G21" s="65"/>
      <c r="H21" s="11"/>
      <c r="I21" s="11"/>
      <c r="J21" s="11"/>
      <c r="K21" s="11"/>
      <c r="L21" s="57"/>
      <c r="M21" s="65"/>
      <c r="N21" s="11"/>
      <c r="O21" s="11"/>
      <c r="P21" s="11"/>
      <c r="Q21" s="11"/>
      <c r="R21" s="57"/>
      <c r="S21" s="65"/>
      <c r="T21" s="11"/>
      <c r="U21" s="11"/>
      <c r="V21" s="11"/>
      <c r="W21" s="11"/>
      <c r="X21" s="57"/>
      <c r="Y21" s="65"/>
      <c r="Z21" s="11"/>
      <c r="AA21" s="11"/>
      <c r="AB21" s="11"/>
      <c r="AC21" s="11"/>
      <c r="AD21" s="57"/>
      <c r="AE21" s="65"/>
      <c r="AF21" s="66"/>
      <c r="AG21" s="58"/>
      <c r="AH21" s="67"/>
    </row>
    <row r="22" spans="1:34" x14ac:dyDescent="0.2">
      <c r="A22" s="12" t="s">
        <v>16</v>
      </c>
      <c r="B22" s="68">
        <v>1973</v>
      </c>
      <c r="C22" s="69">
        <v>99</v>
      </c>
      <c r="D22" s="69">
        <v>20</v>
      </c>
      <c r="E22" s="69">
        <v>1</v>
      </c>
      <c r="F22" s="69">
        <v>1</v>
      </c>
      <c r="G22" s="55">
        <v>0.21</v>
      </c>
      <c r="H22" s="68">
        <v>1974</v>
      </c>
      <c r="I22" s="69">
        <v>165</v>
      </c>
      <c r="J22" s="69">
        <v>25</v>
      </c>
      <c r="K22" s="69">
        <v>1</v>
      </c>
      <c r="L22" s="69">
        <v>2</v>
      </c>
      <c r="M22" s="55">
        <v>0.36</v>
      </c>
      <c r="N22" s="68">
        <v>1975</v>
      </c>
      <c r="O22" s="69">
        <v>72</v>
      </c>
      <c r="P22" s="69">
        <v>10</v>
      </c>
      <c r="Q22" s="69">
        <v>0</v>
      </c>
      <c r="R22" s="69">
        <v>0</v>
      </c>
      <c r="S22" s="55">
        <v>0.14000000000000001</v>
      </c>
      <c r="T22" s="68">
        <v>1976</v>
      </c>
      <c r="U22" s="69">
        <v>87</v>
      </c>
      <c r="V22" s="69">
        <v>28</v>
      </c>
      <c r="W22" s="69">
        <v>3</v>
      </c>
      <c r="X22" s="69">
        <v>0</v>
      </c>
      <c r="Y22" s="55">
        <v>0.15</v>
      </c>
      <c r="Z22" s="68">
        <v>1977</v>
      </c>
      <c r="AA22" s="69">
        <v>115</v>
      </c>
      <c r="AB22" s="69">
        <v>30</v>
      </c>
      <c r="AC22" s="69">
        <v>0</v>
      </c>
      <c r="AD22" s="69">
        <v>1</v>
      </c>
      <c r="AE22" s="55">
        <f>AA22/AF22</f>
        <v>0.20034843205574912</v>
      </c>
      <c r="AF22" s="70">
        <v>574</v>
      </c>
      <c r="AG22" s="71">
        <f>+(G22+M22+S22+Y22+AE22)/5</f>
        <v>0.21206968641114982</v>
      </c>
      <c r="AH22" s="72">
        <f>+AE22-AG22</f>
        <v>-1.1721254355400695E-2</v>
      </c>
    </row>
    <row r="23" spans="1:34" ht="6" customHeight="1" x14ac:dyDescent="0.2">
      <c r="A23" s="8"/>
      <c r="B23" s="11"/>
      <c r="C23" s="11"/>
      <c r="D23" s="11"/>
      <c r="E23" s="11"/>
      <c r="F23" s="57"/>
      <c r="G23" s="65"/>
      <c r="H23" s="11"/>
      <c r="I23" s="11"/>
      <c r="J23" s="11"/>
      <c r="K23" s="11"/>
      <c r="L23" s="57"/>
      <c r="M23" s="65"/>
      <c r="N23" s="11"/>
      <c r="O23" s="11"/>
      <c r="P23" s="11"/>
      <c r="Q23" s="11"/>
      <c r="R23" s="57"/>
      <c r="S23" s="65"/>
      <c r="T23" s="11"/>
      <c r="U23" s="11"/>
      <c r="V23" s="11"/>
      <c r="W23" s="11"/>
      <c r="X23" s="57"/>
      <c r="Y23" s="65"/>
      <c r="Z23" s="11"/>
      <c r="AA23" s="11"/>
      <c r="AB23" s="11"/>
      <c r="AC23" s="11"/>
      <c r="AD23" s="57"/>
      <c r="AE23" s="65"/>
      <c r="AF23" s="66"/>
      <c r="AG23" s="58"/>
      <c r="AH23" s="67"/>
    </row>
    <row r="24" spans="1:34" x14ac:dyDescent="0.2">
      <c r="A24" s="12" t="s">
        <v>17</v>
      </c>
      <c r="B24" s="68">
        <v>1978</v>
      </c>
      <c r="C24" s="69">
        <v>69</v>
      </c>
      <c r="D24" s="69">
        <v>6</v>
      </c>
      <c r="E24" s="69">
        <v>1</v>
      </c>
      <c r="F24" s="69">
        <v>3</v>
      </c>
      <c r="G24" s="55">
        <v>0.16</v>
      </c>
      <c r="H24" s="68">
        <v>1979</v>
      </c>
      <c r="I24" s="69">
        <v>44</v>
      </c>
      <c r="J24" s="69">
        <v>11</v>
      </c>
      <c r="K24" s="69">
        <v>2</v>
      </c>
      <c r="L24" s="69">
        <v>1</v>
      </c>
      <c r="M24" s="55">
        <v>0.1</v>
      </c>
      <c r="N24" s="68">
        <v>1980</v>
      </c>
      <c r="O24" s="69">
        <v>59</v>
      </c>
      <c r="P24" s="69">
        <v>8</v>
      </c>
      <c r="Q24" s="69">
        <v>2</v>
      </c>
      <c r="R24" s="69">
        <v>2</v>
      </c>
      <c r="S24" s="55">
        <v>0.11</v>
      </c>
      <c r="T24" s="68">
        <v>1981</v>
      </c>
      <c r="U24" s="69">
        <v>71</v>
      </c>
      <c r="V24" s="69">
        <v>22</v>
      </c>
      <c r="W24" s="69">
        <v>0</v>
      </c>
      <c r="X24" s="69">
        <v>2</v>
      </c>
      <c r="Y24" s="55">
        <v>0.12</v>
      </c>
      <c r="Z24" s="68">
        <v>1982</v>
      </c>
      <c r="AA24" s="69">
        <v>104</v>
      </c>
      <c r="AB24" s="69">
        <v>14</v>
      </c>
      <c r="AC24" s="69">
        <v>0</v>
      </c>
      <c r="AD24" s="69">
        <v>7</v>
      </c>
      <c r="AE24" s="55">
        <f>AA24/AF24</f>
        <v>0.19734345351043645</v>
      </c>
      <c r="AF24" s="70">
        <v>527</v>
      </c>
      <c r="AG24" s="71">
        <f>+(G24+M24+S24+Y24+AE24)/5</f>
        <v>0.13746869070208728</v>
      </c>
      <c r="AH24" s="72">
        <f>+AE24-AG24</f>
        <v>5.9874762808349163E-2</v>
      </c>
    </row>
    <row r="25" spans="1:34" ht="6" customHeight="1" x14ac:dyDescent="0.2">
      <c r="A25" s="8"/>
      <c r="B25" s="11"/>
      <c r="C25" s="11"/>
      <c r="D25" s="11"/>
      <c r="E25" s="11"/>
      <c r="F25" s="57"/>
      <c r="G25" s="65"/>
      <c r="H25" s="11"/>
      <c r="I25" s="11"/>
      <c r="J25" s="11"/>
      <c r="K25" s="11"/>
      <c r="L25" s="57"/>
      <c r="M25" s="65"/>
      <c r="N25" s="11"/>
      <c r="O25" s="11"/>
      <c r="P25" s="11"/>
      <c r="Q25" s="11"/>
      <c r="R25" s="57"/>
      <c r="S25" s="65"/>
      <c r="T25" s="11"/>
      <c r="U25" s="11"/>
      <c r="V25" s="11"/>
      <c r="W25" s="11"/>
      <c r="X25" s="57"/>
      <c r="Y25" s="65"/>
      <c r="Z25" s="11"/>
      <c r="AA25" s="11"/>
      <c r="AB25" s="11"/>
      <c r="AC25" s="11"/>
      <c r="AD25" s="57"/>
      <c r="AE25" s="65"/>
      <c r="AF25" s="66"/>
      <c r="AG25" s="58"/>
      <c r="AH25" s="67"/>
    </row>
    <row r="26" spans="1:34" x14ac:dyDescent="0.2">
      <c r="A26" s="12" t="s">
        <v>18</v>
      </c>
      <c r="B26" s="68">
        <v>1983</v>
      </c>
      <c r="C26" s="69">
        <v>84</v>
      </c>
      <c r="D26" s="69">
        <v>8</v>
      </c>
      <c r="E26" s="69">
        <v>3</v>
      </c>
      <c r="F26" s="69">
        <v>3</v>
      </c>
      <c r="G26" s="55">
        <v>0.17</v>
      </c>
      <c r="H26" s="68">
        <v>1984</v>
      </c>
      <c r="I26" s="69">
        <v>94</v>
      </c>
      <c r="J26" s="69">
        <v>5</v>
      </c>
      <c r="K26" s="69">
        <v>6</v>
      </c>
      <c r="L26" s="69">
        <v>7</v>
      </c>
      <c r="M26" s="55">
        <v>0.2</v>
      </c>
      <c r="N26" s="68">
        <v>1985</v>
      </c>
      <c r="O26" s="69">
        <v>87</v>
      </c>
      <c r="P26" s="69">
        <v>15</v>
      </c>
      <c r="Q26" s="69">
        <v>5</v>
      </c>
      <c r="R26" s="69">
        <v>4</v>
      </c>
      <c r="S26" s="55">
        <v>0.15</v>
      </c>
      <c r="T26" s="68">
        <v>1986</v>
      </c>
      <c r="U26" s="69">
        <v>92</v>
      </c>
      <c r="V26" s="69">
        <v>15</v>
      </c>
      <c r="W26" s="69">
        <v>4</v>
      </c>
      <c r="X26" s="69">
        <v>10</v>
      </c>
      <c r="Y26" s="55">
        <v>0.17</v>
      </c>
      <c r="Z26" s="68">
        <v>1987</v>
      </c>
      <c r="AA26" s="69">
        <v>74</v>
      </c>
      <c r="AB26" s="69">
        <v>26</v>
      </c>
      <c r="AC26" s="69">
        <v>3</v>
      </c>
      <c r="AD26" s="69">
        <v>7</v>
      </c>
      <c r="AE26" s="55">
        <f>AA26/AF26</f>
        <v>0.14258188824662812</v>
      </c>
      <c r="AF26" s="70">
        <v>519</v>
      </c>
      <c r="AG26" s="71">
        <f>+(G26+M26+S26+Y26+AE26)/5</f>
        <v>0.16651637764932564</v>
      </c>
      <c r="AH26" s="72">
        <f>+AE26-AG26</f>
        <v>-2.3934489402697517E-2</v>
      </c>
    </row>
    <row r="27" spans="1:34" ht="6" customHeight="1" x14ac:dyDescent="0.2">
      <c r="A27" s="8"/>
      <c r="B27" s="11"/>
      <c r="C27" s="11"/>
      <c r="D27" s="11"/>
      <c r="E27" s="11"/>
      <c r="F27" s="57"/>
      <c r="G27" s="65"/>
      <c r="H27" s="11"/>
      <c r="I27" s="11"/>
      <c r="J27" s="11"/>
      <c r="K27" s="11"/>
      <c r="L27" s="57"/>
      <c r="M27" s="65"/>
      <c r="N27" s="11"/>
      <c r="O27" s="11"/>
      <c r="P27" s="11"/>
      <c r="Q27" s="11"/>
      <c r="R27" s="57"/>
      <c r="S27" s="65"/>
      <c r="T27" s="11"/>
      <c r="U27" s="11"/>
      <c r="V27" s="11"/>
      <c r="W27" s="11"/>
      <c r="X27" s="57"/>
      <c r="Y27" s="65"/>
      <c r="Z27" s="11"/>
      <c r="AA27" s="11"/>
      <c r="AB27" s="11"/>
      <c r="AC27" s="11"/>
      <c r="AD27" s="57"/>
      <c r="AE27" s="65"/>
      <c r="AF27" s="66"/>
      <c r="AG27" s="58"/>
      <c r="AH27" s="67"/>
    </row>
    <row r="28" spans="1:34" x14ac:dyDescent="0.2">
      <c r="A28" s="12" t="s">
        <v>19</v>
      </c>
      <c r="B28" s="68">
        <v>1988</v>
      </c>
      <c r="C28" s="69">
        <v>110</v>
      </c>
      <c r="D28" s="69">
        <v>17</v>
      </c>
      <c r="E28" s="69">
        <v>10</v>
      </c>
      <c r="F28" s="69">
        <v>5</v>
      </c>
      <c r="G28" s="55">
        <v>0.24</v>
      </c>
      <c r="H28" s="68">
        <v>1989</v>
      </c>
      <c r="I28" s="69">
        <v>112</v>
      </c>
      <c r="J28" s="69">
        <v>15</v>
      </c>
      <c r="K28" s="69">
        <v>11</v>
      </c>
      <c r="L28" s="69">
        <v>12</v>
      </c>
      <c r="M28" s="55">
        <v>0.23</v>
      </c>
      <c r="N28" s="68">
        <v>1990</v>
      </c>
      <c r="O28" s="69">
        <v>125</v>
      </c>
      <c r="P28" s="69">
        <v>30</v>
      </c>
      <c r="Q28" s="69">
        <v>27</v>
      </c>
      <c r="R28" s="69">
        <v>8</v>
      </c>
      <c r="S28" s="55">
        <v>0.22</v>
      </c>
      <c r="T28" s="68">
        <v>1991</v>
      </c>
      <c r="U28" s="69">
        <v>135</v>
      </c>
      <c r="V28" s="69">
        <v>28</v>
      </c>
      <c r="W28" s="69">
        <v>27</v>
      </c>
      <c r="X28" s="69">
        <v>19</v>
      </c>
      <c r="Y28" s="55">
        <v>0.23</v>
      </c>
      <c r="Z28" s="68">
        <v>1992</v>
      </c>
      <c r="AA28" s="69">
        <v>112</v>
      </c>
      <c r="AB28" s="69">
        <v>22</v>
      </c>
      <c r="AC28" s="69">
        <v>19</v>
      </c>
      <c r="AD28" s="69">
        <v>13</v>
      </c>
      <c r="AE28" s="55">
        <f>AA28/AF28</f>
        <v>0.20216606498194944</v>
      </c>
      <c r="AF28" s="70">
        <v>554</v>
      </c>
      <c r="AG28" s="71">
        <f>+(G28+M28+S28+Y28+AE28)/5</f>
        <v>0.22443321299638988</v>
      </c>
      <c r="AH28" s="74">
        <f>+AE28-AG28</f>
        <v>-2.2267148014440435E-2</v>
      </c>
    </row>
    <row r="29" spans="1:34" ht="6" customHeight="1" x14ac:dyDescent="0.2">
      <c r="A29" s="8"/>
      <c r="B29" s="11"/>
      <c r="C29" s="11"/>
      <c r="D29" s="11"/>
      <c r="E29" s="11"/>
      <c r="F29" s="57"/>
      <c r="G29" s="65"/>
      <c r="H29" s="11"/>
      <c r="I29" s="11"/>
      <c r="J29" s="11"/>
      <c r="K29" s="11"/>
      <c r="L29" s="57"/>
      <c r="M29" s="65"/>
      <c r="N29" s="11"/>
      <c r="O29" s="11"/>
      <c r="P29" s="11"/>
      <c r="Q29" s="11"/>
      <c r="R29" s="57"/>
      <c r="S29" s="65"/>
      <c r="T29" s="11"/>
      <c r="U29" s="11"/>
      <c r="V29" s="11"/>
      <c r="W29" s="11"/>
      <c r="X29" s="57"/>
      <c r="Y29" s="65"/>
      <c r="Z29" s="11"/>
      <c r="AA29" s="11"/>
      <c r="AB29" s="11"/>
      <c r="AC29" s="11"/>
      <c r="AD29" s="57"/>
      <c r="AE29" s="65"/>
      <c r="AF29" s="66"/>
      <c r="AG29" s="58"/>
      <c r="AH29" s="67"/>
    </row>
    <row r="30" spans="1:34" x14ac:dyDescent="0.2">
      <c r="A30" s="12" t="s">
        <v>20</v>
      </c>
      <c r="B30" s="68">
        <v>1993</v>
      </c>
      <c r="C30" s="69">
        <v>56</v>
      </c>
      <c r="D30" s="69">
        <v>4</v>
      </c>
      <c r="E30" s="69">
        <v>7</v>
      </c>
      <c r="F30" s="69">
        <v>3</v>
      </c>
      <c r="G30" s="55">
        <v>0.12</v>
      </c>
      <c r="H30" s="68">
        <v>1994</v>
      </c>
      <c r="I30" s="69">
        <v>93</v>
      </c>
      <c r="J30" s="69">
        <v>9</v>
      </c>
      <c r="K30" s="69">
        <v>1</v>
      </c>
      <c r="L30" s="69">
        <v>11</v>
      </c>
      <c r="M30" s="55">
        <v>0.22</v>
      </c>
      <c r="N30" s="68">
        <v>1995</v>
      </c>
      <c r="O30" s="69">
        <v>97</v>
      </c>
      <c r="P30" s="69">
        <v>14</v>
      </c>
      <c r="Q30" s="69">
        <v>10</v>
      </c>
      <c r="R30" s="69">
        <v>1</v>
      </c>
      <c r="S30" s="55">
        <v>0.19</v>
      </c>
      <c r="T30" s="68">
        <v>1996</v>
      </c>
      <c r="U30" s="69">
        <v>91</v>
      </c>
      <c r="V30" s="69">
        <v>28</v>
      </c>
      <c r="W30" s="69">
        <v>42</v>
      </c>
      <c r="X30" s="69">
        <v>7</v>
      </c>
      <c r="Y30" s="55">
        <v>0.17</v>
      </c>
      <c r="Z30" s="68">
        <v>1997</v>
      </c>
      <c r="AA30" s="69">
        <v>95</v>
      </c>
      <c r="AB30" s="69">
        <v>32</v>
      </c>
      <c r="AC30" s="69">
        <v>38</v>
      </c>
      <c r="AD30" s="69">
        <v>6</v>
      </c>
      <c r="AE30" s="55">
        <f>AA30/AF30</f>
        <v>0.18737672583826431</v>
      </c>
      <c r="AF30" s="70">
        <v>507</v>
      </c>
      <c r="AG30" s="71">
        <f>+(G30+M30+S30+Y30+AE30)/5</f>
        <v>0.17747534516765287</v>
      </c>
      <c r="AH30" s="72">
        <f>+AE30-AG30</f>
        <v>9.9013806706114427E-3</v>
      </c>
    </row>
    <row r="31" spans="1:34" ht="6" customHeight="1" x14ac:dyDescent="0.2">
      <c r="A31" s="8"/>
      <c r="B31" s="11"/>
      <c r="C31" s="11"/>
      <c r="D31" s="11"/>
      <c r="E31" s="11"/>
      <c r="F31" s="57"/>
      <c r="G31" s="65"/>
      <c r="H31" s="11"/>
      <c r="I31" s="11"/>
      <c r="J31" s="11"/>
      <c r="K31" s="11"/>
      <c r="L31" s="57"/>
      <c r="M31" s="65"/>
      <c r="N31" s="11"/>
      <c r="O31" s="11"/>
      <c r="P31" s="11"/>
      <c r="Q31" s="11"/>
      <c r="R31" s="57"/>
      <c r="S31" s="65"/>
      <c r="T31" s="11"/>
      <c r="U31" s="11"/>
      <c r="V31" s="11"/>
      <c r="W31" s="11"/>
      <c r="X31" s="57"/>
      <c r="Y31" s="65"/>
      <c r="Z31" s="11"/>
      <c r="AA31" s="11"/>
      <c r="AB31" s="11"/>
      <c r="AC31" s="11"/>
      <c r="AD31" s="57"/>
      <c r="AE31" s="65"/>
      <c r="AF31" s="66"/>
      <c r="AG31" s="58"/>
      <c r="AH31" s="67"/>
    </row>
    <row r="32" spans="1:34" x14ac:dyDescent="0.2">
      <c r="A32" s="12" t="s">
        <v>21</v>
      </c>
      <c r="B32" s="68">
        <v>1998</v>
      </c>
      <c r="C32" s="69">
        <v>29</v>
      </c>
      <c r="D32" s="69">
        <v>9</v>
      </c>
      <c r="E32" s="69">
        <v>1</v>
      </c>
      <c r="F32" s="69">
        <v>0</v>
      </c>
      <c r="G32" s="55">
        <v>0.08</v>
      </c>
      <c r="H32" s="68">
        <v>1999</v>
      </c>
      <c r="I32" s="69">
        <v>46</v>
      </c>
      <c r="J32" s="69">
        <v>20</v>
      </c>
      <c r="K32" s="69">
        <v>0</v>
      </c>
      <c r="L32" s="69">
        <v>9</v>
      </c>
      <c r="M32" s="55">
        <v>0.12</v>
      </c>
      <c r="N32" s="68">
        <v>2000</v>
      </c>
      <c r="O32" s="69">
        <v>50</v>
      </c>
      <c r="P32" s="69">
        <v>15</v>
      </c>
      <c r="Q32" s="69">
        <v>3</v>
      </c>
      <c r="R32" s="69">
        <v>2</v>
      </c>
      <c r="S32" s="55">
        <v>0.09</v>
      </c>
      <c r="T32" s="68">
        <v>2001</v>
      </c>
      <c r="U32" s="69">
        <v>32</v>
      </c>
      <c r="V32" s="69">
        <v>8</v>
      </c>
      <c r="W32" s="69">
        <v>10</v>
      </c>
      <c r="X32" s="69">
        <v>0</v>
      </c>
      <c r="Y32" s="55">
        <v>0.06</v>
      </c>
      <c r="Z32" s="68">
        <v>2002</v>
      </c>
      <c r="AA32" s="69">
        <v>38</v>
      </c>
      <c r="AB32" s="69">
        <v>10</v>
      </c>
      <c r="AC32" s="69">
        <v>6</v>
      </c>
      <c r="AD32" s="69">
        <v>1</v>
      </c>
      <c r="AE32" s="55">
        <f>AA32/AF32</f>
        <v>8.2608695652173908E-2</v>
      </c>
      <c r="AF32" s="70">
        <v>460</v>
      </c>
      <c r="AG32" s="71">
        <f>+(G32+M32+S32+Y32+AE32)/5</f>
        <v>8.6521739130434788E-2</v>
      </c>
      <c r="AH32" s="72">
        <f>+AE32-AG32</f>
        <v>-3.9130434782608803E-3</v>
      </c>
    </row>
    <row r="33" spans="1:34" ht="6" customHeight="1" x14ac:dyDescent="0.2">
      <c r="A33" s="8"/>
      <c r="B33" s="11"/>
      <c r="C33" s="11"/>
      <c r="D33" s="11"/>
      <c r="E33" s="11"/>
      <c r="F33" s="57"/>
      <c r="G33" s="65"/>
      <c r="H33" s="11"/>
      <c r="I33" s="11"/>
      <c r="J33" s="11"/>
      <c r="K33" s="11"/>
      <c r="L33" s="57"/>
      <c r="M33" s="65"/>
      <c r="N33" s="11"/>
      <c r="O33" s="11"/>
      <c r="P33" s="11"/>
      <c r="Q33" s="11"/>
      <c r="R33" s="57"/>
      <c r="S33" s="65"/>
      <c r="T33" s="11"/>
      <c r="U33" s="11"/>
      <c r="V33" s="11"/>
      <c r="W33" s="11"/>
      <c r="X33" s="57"/>
      <c r="Y33" s="65"/>
      <c r="Z33" s="11"/>
      <c r="AA33" s="11"/>
      <c r="AB33" s="11"/>
      <c r="AC33" s="11"/>
      <c r="AD33" s="57"/>
      <c r="AE33" s="65"/>
      <c r="AF33" s="66"/>
      <c r="AG33" s="58"/>
      <c r="AH33" s="67"/>
    </row>
    <row r="34" spans="1:34" x14ac:dyDescent="0.2">
      <c r="A34" s="12" t="s">
        <v>22</v>
      </c>
      <c r="B34" s="68">
        <v>2003</v>
      </c>
      <c r="C34" s="69">
        <v>76</v>
      </c>
      <c r="D34" s="69">
        <v>16</v>
      </c>
      <c r="E34" s="69">
        <v>3</v>
      </c>
      <c r="F34" s="69">
        <v>0</v>
      </c>
      <c r="G34" s="55">
        <v>0.15</v>
      </c>
      <c r="H34" s="68">
        <v>2004</v>
      </c>
      <c r="I34" s="69">
        <v>117</v>
      </c>
      <c r="J34" s="69">
        <v>37</v>
      </c>
      <c r="K34" s="69">
        <v>0</v>
      </c>
      <c r="L34" s="69">
        <v>5</v>
      </c>
      <c r="M34" s="55">
        <v>0.23</v>
      </c>
      <c r="N34" s="68">
        <v>2005</v>
      </c>
      <c r="O34" s="69">
        <v>97</v>
      </c>
      <c r="P34" s="69">
        <v>23</v>
      </c>
      <c r="Q34" s="69">
        <v>4</v>
      </c>
      <c r="R34" s="69">
        <v>0</v>
      </c>
      <c r="S34" s="55">
        <v>0.16</v>
      </c>
      <c r="T34" s="68">
        <v>2006</v>
      </c>
      <c r="U34" s="69">
        <v>131</v>
      </c>
      <c r="V34" s="69">
        <v>42</v>
      </c>
      <c r="W34" s="69">
        <v>9</v>
      </c>
      <c r="X34" s="69">
        <v>0</v>
      </c>
      <c r="Y34" s="55">
        <v>0.21</v>
      </c>
      <c r="Z34" s="68">
        <v>2007</v>
      </c>
      <c r="AA34" s="69">
        <v>113</v>
      </c>
      <c r="AB34" s="69">
        <v>38</v>
      </c>
      <c r="AC34" s="69">
        <v>3</v>
      </c>
      <c r="AD34" s="69">
        <v>1</v>
      </c>
      <c r="AE34" s="55">
        <f>AA34/AF34</f>
        <v>0.21814671814671815</v>
      </c>
      <c r="AF34" s="70">
        <v>518</v>
      </c>
      <c r="AG34" s="71">
        <f>+(G34+M34+S34+Y34+AE34)/5</f>
        <v>0.19362934362934364</v>
      </c>
      <c r="AH34" s="72">
        <f>+AE34-AG34</f>
        <v>2.4517374517374513E-2</v>
      </c>
    </row>
    <row r="35" spans="1:34" ht="6" customHeight="1" x14ac:dyDescent="0.2">
      <c r="A35" s="8"/>
      <c r="B35" s="11"/>
      <c r="C35" s="11"/>
      <c r="D35" s="11"/>
      <c r="E35" s="11"/>
      <c r="F35" s="57"/>
      <c r="G35" s="65"/>
      <c r="H35" s="11"/>
      <c r="I35" s="11"/>
      <c r="J35" s="11"/>
      <c r="K35" s="11"/>
      <c r="L35" s="57"/>
      <c r="M35" s="65"/>
      <c r="N35" s="11"/>
      <c r="O35" s="11"/>
      <c r="P35" s="11"/>
      <c r="Q35" s="11"/>
      <c r="R35" s="57"/>
      <c r="S35" s="65"/>
      <c r="T35" s="11"/>
      <c r="U35" s="11"/>
      <c r="V35" s="11"/>
      <c r="W35" s="11"/>
      <c r="X35" s="57"/>
      <c r="Y35" s="65"/>
      <c r="Z35" s="11"/>
      <c r="AA35" s="11"/>
      <c r="AB35" s="11"/>
      <c r="AC35" s="11"/>
      <c r="AD35" s="57"/>
      <c r="AE35" s="65"/>
      <c r="AF35" s="66"/>
      <c r="AG35" s="58"/>
      <c r="AH35" s="67"/>
    </row>
    <row r="36" spans="1:34" x14ac:dyDescent="0.2">
      <c r="A36" s="12" t="s">
        <v>23</v>
      </c>
      <c r="B36" s="68">
        <v>2008</v>
      </c>
      <c r="C36" s="69">
        <v>90</v>
      </c>
      <c r="D36" s="69">
        <v>7</v>
      </c>
      <c r="E36" s="69">
        <v>0</v>
      </c>
      <c r="F36" s="69">
        <v>0</v>
      </c>
      <c r="G36" s="55">
        <v>0.18</v>
      </c>
      <c r="H36" s="68">
        <v>2009</v>
      </c>
      <c r="I36" s="69">
        <v>51</v>
      </c>
      <c r="J36" s="69">
        <v>14</v>
      </c>
      <c r="K36" s="69">
        <v>0</v>
      </c>
      <c r="L36" s="69">
        <v>0</v>
      </c>
      <c r="M36" s="55">
        <v>0.1</v>
      </c>
      <c r="N36" s="68">
        <v>2010</v>
      </c>
      <c r="O36" s="69">
        <v>121</v>
      </c>
      <c r="P36" s="69">
        <v>20</v>
      </c>
      <c r="Q36" s="69">
        <v>1</v>
      </c>
      <c r="R36" s="69">
        <v>0</v>
      </c>
      <c r="S36" s="55">
        <v>0.17</v>
      </c>
      <c r="T36" s="68">
        <v>2011</v>
      </c>
      <c r="U36" s="69">
        <v>129</v>
      </c>
      <c r="V36" s="69">
        <v>19</v>
      </c>
      <c r="W36" s="69">
        <v>0</v>
      </c>
      <c r="X36" s="69">
        <v>0</v>
      </c>
      <c r="Y36" s="55">
        <v>0.19</v>
      </c>
      <c r="Z36" s="68">
        <v>2012</v>
      </c>
      <c r="AA36" s="69">
        <v>110</v>
      </c>
      <c r="AB36" s="69">
        <v>21</v>
      </c>
      <c r="AC36" s="69">
        <v>1</v>
      </c>
      <c r="AD36" s="69">
        <v>1</v>
      </c>
      <c r="AE36" s="55">
        <f>AA36/AF36</f>
        <v>0.17973856209150327</v>
      </c>
      <c r="AF36" s="70">
        <v>612</v>
      </c>
      <c r="AG36" s="71">
        <f>+(G36+M36+S36+Y36+AE36)/5</f>
        <v>0.1639477124183007</v>
      </c>
      <c r="AH36" s="72">
        <f>+AE36-AG36</f>
        <v>1.5790849673202573E-2</v>
      </c>
    </row>
    <row r="37" spans="1:34" ht="6" customHeight="1" x14ac:dyDescent="0.2">
      <c r="A37" s="8"/>
      <c r="B37" s="11"/>
      <c r="C37" s="11"/>
      <c r="D37" s="11"/>
      <c r="E37" s="11"/>
      <c r="F37" s="57"/>
      <c r="G37" s="65"/>
      <c r="H37" s="11"/>
      <c r="I37" s="11"/>
      <c r="J37" s="11"/>
      <c r="K37" s="11"/>
      <c r="L37" s="57"/>
      <c r="M37" s="65"/>
      <c r="N37" s="11"/>
      <c r="O37" s="11"/>
      <c r="P37" s="11"/>
      <c r="Q37" s="11"/>
      <c r="R37" s="57"/>
      <c r="S37" s="65"/>
      <c r="T37" s="11"/>
      <c r="U37" s="11"/>
      <c r="V37" s="11"/>
      <c r="W37" s="11"/>
      <c r="X37" s="57"/>
      <c r="Y37" s="65"/>
      <c r="Z37" s="11"/>
      <c r="AA37" s="11"/>
      <c r="AB37" s="11"/>
      <c r="AC37" s="11"/>
      <c r="AD37" s="57"/>
      <c r="AE37" s="65"/>
      <c r="AF37" s="66"/>
      <c r="AG37" s="58"/>
      <c r="AH37" s="67"/>
    </row>
    <row r="38" spans="1:34" x14ac:dyDescent="0.2">
      <c r="A38" s="12" t="s">
        <v>24</v>
      </c>
      <c r="B38" s="68">
        <v>2011</v>
      </c>
      <c r="C38" s="69">
        <v>140</v>
      </c>
      <c r="D38" s="69">
        <v>12</v>
      </c>
      <c r="E38" s="69">
        <v>0</v>
      </c>
      <c r="F38" s="69">
        <v>0</v>
      </c>
      <c r="G38" s="55">
        <v>0.27</v>
      </c>
      <c r="H38" s="68">
        <v>2012</v>
      </c>
      <c r="I38" s="69">
        <v>131</v>
      </c>
      <c r="J38" s="69">
        <v>7</v>
      </c>
      <c r="K38" s="69">
        <v>0</v>
      </c>
      <c r="L38" s="69">
        <v>0</v>
      </c>
      <c r="M38" s="55">
        <v>0.25</v>
      </c>
      <c r="N38" s="68">
        <v>2013</v>
      </c>
      <c r="O38" s="69">
        <v>97</v>
      </c>
      <c r="P38" s="69">
        <v>8</v>
      </c>
      <c r="Q38" s="69">
        <v>0</v>
      </c>
      <c r="R38" s="69">
        <v>0</v>
      </c>
      <c r="S38" s="55">
        <v>0.13</v>
      </c>
      <c r="T38" s="68">
        <v>2014</v>
      </c>
      <c r="U38" s="69">
        <v>87</v>
      </c>
      <c r="V38" s="69">
        <v>13</v>
      </c>
      <c r="W38" s="69">
        <v>0</v>
      </c>
      <c r="X38" s="69">
        <v>1</v>
      </c>
      <c r="Y38" s="55">
        <v>0.13</v>
      </c>
      <c r="Z38" s="68">
        <v>2015</v>
      </c>
      <c r="AA38" s="69">
        <v>139</v>
      </c>
      <c r="AB38" s="69">
        <v>15</v>
      </c>
      <c r="AC38" s="69">
        <v>2</v>
      </c>
      <c r="AD38" s="69">
        <v>0</v>
      </c>
      <c r="AE38" s="55">
        <f>AA38/AF38</f>
        <v>0.20592592592592593</v>
      </c>
      <c r="AF38" s="70">
        <v>675</v>
      </c>
      <c r="AG38" s="71">
        <f>+(G38+M38+S38+Y38+AE38)/5</f>
        <v>0.19718518518518519</v>
      </c>
      <c r="AH38" s="72">
        <f>+AE38-AG38</f>
        <v>8.7407407407407434E-3</v>
      </c>
    </row>
    <row r="39" spans="1:34" ht="6" customHeight="1" x14ac:dyDescent="0.2">
      <c r="A39" s="8"/>
      <c r="B39" s="11"/>
      <c r="C39" s="11"/>
      <c r="D39" s="11"/>
      <c r="E39" s="11"/>
      <c r="F39" s="57"/>
      <c r="G39" s="65"/>
      <c r="H39" s="11"/>
      <c r="I39" s="11"/>
      <c r="J39" s="11"/>
      <c r="K39" s="11"/>
      <c r="L39" s="57"/>
      <c r="M39" s="65"/>
      <c r="N39" s="11"/>
      <c r="O39" s="11"/>
      <c r="P39" s="11"/>
      <c r="Q39" s="11"/>
      <c r="R39" s="57"/>
      <c r="S39" s="65"/>
      <c r="T39" s="11"/>
      <c r="U39" s="11"/>
      <c r="V39" s="11"/>
      <c r="W39" s="11"/>
      <c r="X39" s="57"/>
      <c r="Y39" s="65"/>
      <c r="Z39" s="11"/>
      <c r="AA39" s="11"/>
      <c r="AB39" s="11"/>
      <c r="AC39" s="11"/>
      <c r="AD39" s="57"/>
      <c r="AE39" s="65"/>
      <c r="AF39" s="66"/>
      <c r="AG39" s="58"/>
      <c r="AH39" s="67"/>
    </row>
    <row r="40" spans="1:34" ht="16" thickBot="1" x14ac:dyDescent="0.25">
      <c r="A40" s="89"/>
      <c r="B40" s="75"/>
      <c r="C40" s="76"/>
      <c r="D40" s="76"/>
      <c r="E40" s="76"/>
      <c r="F40" s="76"/>
      <c r="G40" s="77">
        <v>0</v>
      </c>
      <c r="H40" s="75" t="s">
        <v>25</v>
      </c>
      <c r="I40" s="76">
        <v>29</v>
      </c>
      <c r="J40" s="76">
        <v>3</v>
      </c>
      <c r="K40" s="76">
        <v>0</v>
      </c>
      <c r="L40" s="76">
        <v>0</v>
      </c>
      <c r="M40" s="55">
        <v>0.03</v>
      </c>
      <c r="N40" s="75" t="s">
        <v>37</v>
      </c>
      <c r="O40" s="76" t="s">
        <v>37</v>
      </c>
      <c r="P40" s="76" t="s">
        <v>37</v>
      </c>
      <c r="Q40" s="76" t="s">
        <v>37</v>
      </c>
      <c r="R40" s="76" t="s">
        <v>37</v>
      </c>
      <c r="S40" s="55">
        <v>0</v>
      </c>
      <c r="T40" s="75" t="s">
        <v>37</v>
      </c>
      <c r="U40" s="76" t="s">
        <v>37</v>
      </c>
      <c r="V40" s="76" t="s">
        <v>37</v>
      </c>
      <c r="W40" s="76" t="s">
        <v>37</v>
      </c>
      <c r="X40" s="76" t="s">
        <v>37</v>
      </c>
      <c r="Y40" s="55">
        <v>0</v>
      </c>
      <c r="Z40" s="75" t="s">
        <v>37</v>
      </c>
      <c r="AA40" s="76" t="s">
        <v>37</v>
      </c>
      <c r="AB40" s="76" t="s">
        <v>37</v>
      </c>
      <c r="AC40" s="76" t="s">
        <v>37</v>
      </c>
      <c r="AD40" s="76" t="s">
        <v>37</v>
      </c>
      <c r="AE40" s="55">
        <v>0</v>
      </c>
      <c r="AF40" s="78">
        <v>6563</v>
      </c>
      <c r="AG40" s="79">
        <f>+(G40+M40+S40+Y40+AE40)/5</f>
        <v>6.0000000000000001E-3</v>
      </c>
      <c r="AH40" s="80">
        <f>+Y40-AG40</f>
        <v>-6.0000000000000001E-3</v>
      </c>
    </row>
    <row r="41" spans="1:34" ht="16" thickBot="1" x14ac:dyDescent="0.2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2"/>
      <c r="T41" s="81"/>
      <c r="U41" s="81"/>
      <c r="V41" s="81"/>
      <c r="W41" s="81"/>
      <c r="X41" s="81"/>
      <c r="Y41" s="82"/>
      <c r="Z41" s="81"/>
      <c r="AA41" s="81"/>
      <c r="AB41" s="81"/>
      <c r="AC41" s="81"/>
      <c r="AD41" s="81"/>
      <c r="AE41" s="82"/>
      <c r="AF41" s="57"/>
      <c r="AG41" s="57"/>
      <c r="AH41" s="57"/>
    </row>
    <row r="42" spans="1:34" ht="16" thickBot="1" x14ac:dyDescent="0.25">
      <c r="A42" s="34" t="s">
        <v>26</v>
      </c>
      <c r="B42" s="121"/>
      <c r="C42" s="83">
        <f>SUM(C8:C40)</f>
        <v>1124</v>
      </c>
      <c r="D42" s="83">
        <f>SUM(D8:D40)</f>
        <v>218</v>
      </c>
      <c r="E42" s="83">
        <f>SUM(E8:E40)</f>
        <v>28</v>
      </c>
      <c r="F42" s="83">
        <f>SUM(F8:F40)</f>
        <v>16</v>
      </c>
      <c r="G42" s="91">
        <v>0.16700000000000001</v>
      </c>
      <c r="H42" s="83"/>
      <c r="I42" s="83">
        <f>SUM(I8:I40)</f>
        <v>1238</v>
      </c>
      <c r="J42" s="83">
        <f>SUM(J8:J40)</f>
        <v>267</v>
      </c>
      <c r="K42" s="83">
        <f>SUM(K8:K40)</f>
        <v>21</v>
      </c>
      <c r="L42" s="83">
        <f>SUM(L8:L40)</f>
        <v>47</v>
      </c>
      <c r="M42" s="91">
        <v>0.20630000000000001</v>
      </c>
      <c r="N42" s="83"/>
      <c r="O42" s="83">
        <f>SUM(O8:O40)</f>
        <v>1167</v>
      </c>
      <c r="P42" s="83">
        <f>SUM(P8:P40)</f>
        <v>278</v>
      </c>
      <c r="Q42" s="83">
        <f>SUM(Q8:Q40)</f>
        <v>52</v>
      </c>
      <c r="R42" s="83">
        <f>SUM(R8:R40)</f>
        <v>19</v>
      </c>
      <c r="S42" s="91">
        <v>0.16869999999999999</v>
      </c>
      <c r="T42" s="83"/>
      <c r="U42" s="83">
        <f>SUM(U8:U40)</f>
        <v>1199</v>
      </c>
      <c r="V42" s="83">
        <f>SUM(V8:V40)</f>
        <v>299</v>
      </c>
      <c r="W42" s="83">
        <f>SUM(W8:W40)</f>
        <v>104</v>
      </c>
      <c r="X42" s="83">
        <f>SUM(X8:X40)</f>
        <v>39</v>
      </c>
      <c r="Y42" s="90">
        <v>0.1711</v>
      </c>
      <c r="Z42" s="83"/>
      <c r="AA42" s="83">
        <f>SUM(AA8:AA40)</f>
        <v>1282</v>
      </c>
      <c r="AB42" s="83">
        <f>SUM(AB8:AB40)</f>
        <v>361</v>
      </c>
      <c r="AC42" s="83">
        <f>SUM(AC8:AC40)</f>
        <v>72</v>
      </c>
      <c r="AD42" s="83">
        <f>SUM(AD8:AD40)</f>
        <v>43</v>
      </c>
      <c r="AE42" s="90">
        <v>0.1953</v>
      </c>
      <c r="AF42" s="84"/>
      <c r="AG42" s="57"/>
      <c r="AH42" s="57"/>
    </row>
    <row r="43" spans="1:34" x14ac:dyDescent="0.2">
      <c r="A43" s="31"/>
      <c r="B43" s="32"/>
      <c r="C43" s="31"/>
      <c r="D43" s="31"/>
      <c r="E43" s="31"/>
      <c r="F43" s="31"/>
      <c r="G43" s="31"/>
      <c r="H43" s="31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85"/>
      <c r="U43" s="58"/>
      <c r="V43" s="58"/>
      <c r="W43" s="58"/>
      <c r="X43" s="58"/>
      <c r="Y43" s="86"/>
      <c r="Z43" s="32"/>
      <c r="AA43" s="32"/>
      <c r="AB43" s="32"/>
      <c r="AC43" s="32"/>
      <c r="AD43" s="32"/>
      <c r="AE43" s="33"/>
      <c r="AF43" s="57"/>
      <c r="AG43" s="57"/>
      <c r="AH43" s="57"/>
    </row>
    <row r="44" spans="1:34" ht="16" thickBot="1" x14ac:dyDescent="0.25">
      <c r="A44" s="40"/>
      <c r="B44" s="37"/>
      <c r="C44" s="37"/>
      <c r="D44" s="37"/>
      <c r="E44" s="37"/>
      <c r="F44" s="37"/>
      <c r="G44" s="35"/>
      <c r="H44" s="35"/>
      <c r="I44" s="39"/>
      <c r="J44" s="39"/>
      <c r="K44" s="39"/>
      <c r="L44" s="39"/>
      <c r="M44" s="138"/>
      <c r="N44" s="138"/>
      <c r="O44" s="138"/>
      <c r="P44" s="138"/>
      <c r="Q44" s="138"/>
      <c r="R44" s="35"/>
      <c r="S44" s="39"/>
      <c r="T44" s="35"/>
      <c r="U44" s="39"/>
      <c r="V44" s="39"/>
      <c r="W44" s="39"/>
      <c r="X44" s="39"/>
      <c r="Y44" s="41"/>
      <c r="Z44" s="39"/>
      <c r="AA44" s="39"/>
      <c r="AB44" s="39"/>
      <c r="AC44" s="35"/>
      <c r="AD44" s="35"/>
      <c r="AE44" s="36"/>
      <c r="AF44" s="35"/>
      <c r="AG44" s="35"/>
      <c r="AH44" s="35"/>
    </row>
    <row r="45" spans="1:34" x14ac:dyDescent="0.2">
      <c r="A45" s="35"/>
      <c r="B45" s="139" t="s">
        <v>27</v>
      </c>
      <c r="C45" s="140"/>
      <c r="D45" s="140"/>
      <c r="E45" s="140"/>
      <c r="F45" s="140"/>
      <c r="G45" s="141"/>
      <c r="H45" s="13">
        <f>(0.17+0.18+0.2+0.21+0.17)/5</f>
        <v>0.186</v>
      </c>
      <c r="I45" s="42"/>
      <c r="J45" s="39"/>
      <c r="K45" s="39"/>
      <c r="L45" s="39"/>
      <c r="M45" s="142"/>
      <c r="N45" s="138"/>
      <c r="O45" s="138"/>
      <c r="P45" s="138"/>
      <c r="Q45" s="138"/>
      <c r="R45" s="35"/>
      <c r="S45" s="39"/>
      <c r="T45" s="39"/>
      <c r="U45" s="39"/>
      <c r="V45" s="39"/>
      <c r="W45" s="39"/>
      <c r="X45" s="39"/>
      <c r="Y45" s="43"/>
      <c r="Z45" s="39"/>
      <c r="AA45" s="39"/>
      <c r="AB45" s="39"/>
      <c r="AC45" s="35"/>
      <c r="AD45" s="35"/>
      <c r="AE45" s="36"/>
      <c r="AF45" s="35"/>
      <c r="AG45" s="35"/>
      <c r="AH45" s="35"/>
    </row>
    <row r="46" spans="1:34" x14ac:dyDescent="0.2">
      <c r="A46" s="35"/>
      <c r="B46" s="143" t="s">
        <v>28</v>
      </c>
      <c r="C46" s="144"/>
      <c r="D46" s="144"/>
      <c r="E46" s="144"/>
      <c r="F46" s="144"/>
      <c r="G46" s="145"/>
      <c r="H46" s="14">
        <f>(D42+J42+P42+V42+AB42)/5</f>
        <v>284.60000000000002</v>
      </c>
      <c r="I46" s="15"/>
      <c r="J46" s="39"/>
      <c r="K46" s="39"/>
      <c r="L46" s="39"/>
      <c r="M46" s="138"/>
      <c r="N46" s="138"/>
      <c r="O46" s="138"/>
      <c r="P46" s="138"/>
      <c r="Q46" s="138"/>
      <c r="R46" s="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5"/>
      <c r="AD46" s="35"/>
      <c r="AE46" s="36"/>
      <c r="AF46" s="35"/>
      <c r="AG46" s="35"/>
      <c r="AH46" s="35"/>
    </row>
    <row r="47" spans="1:34" x14ac:dyDescent="0.2">
      <c r="A47" s="35"/>
      <c r="B47" s="143" t="s">
        <v>29</v>
      </c>
      <c r="C47" s="144"/>
      <c r="D47" s="144"/>
      <c r="E47" s="144"/>
      <c r="F47" s="144"/>
      <c r="G47" s="145"/>
      <c r="H47" s="14">
        <f>(E42+K42+Q42+W42+AC42)/5</f>
        <v>55.4</v>
      </c>
      <c r="I47" s="15"/>
      <c r="J47" s="39"/>
      <c r="K47" s="39"/>
      <c r="L47" s="39"/>
      <c r="M47" s="35"/>
      <c r="N47" s="35"/>
      <c r="O47" s="39"/>
      <c r="P47" s="39"/>
      <c r="Q47" s="39"/>
      <c r="R47" s="35"/>
      <c r="S47" s="39"/>
      <c r="T47" s="39"/>
      <c r="U47" s="39"/>
      <c r="V47" s="39"/>
      <c r="W47" s="39"/>
      <c r="X47" s="39"/>
      <c r="Y47" s="44"/>
      <c r="Z47" s="39"/>
      <c r="AA47" s="39"/>
      <c r="AB47" s="39"/>
      <c r="AC47" s="35"/>
      <c r="AD47" s="35"/>
      <c r="AE47" s="36"/>
      <c r="AF47" s="35"/>
      <c r="AG47" s="35"/>
      <c r="AH47" s="35"/>
    </row>
    <row r="48" spans="1:34" ht="16" thickBot="1" x14ac:dyDescent="0.25">
      <c r="A48" s="35"/>
      <c r="B48" s="133" t="s">
        <v>30</v>
      </c>
      <c r="C48" s="134"/>
      <c r="D48" s="134"/>
      <c r="E48" s="134"/>
      <c r="F48" s="134"/>
      <c r="G48" s="134"/>
      <c r="H48" s="16">
        <f>(F42+L42+R42+X42+AD42)/5</f>
        <v>32.799999999999997</v>
      </c>
      <c r="I48" s="17"/>
      <c r="J48" s="39"/>
      <c r="K48" s="39"/>
      <c r="L48" s="39"/>
      <c r="M48" s="35"/>
      <c r="N48" s="35"/>
      <c r="O48" s="39"/>
      <c r="P48" s="39"/>
      <c r="Q48" s="39"/>
      <c r="R48" s="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5"/>
      <c r="AD48" s="35"/>
      <c r="AE48" s="36"/>
      <c r="AF48" s="35"/>
      <c r="AG48" s="35"/>
      <c r="AH48" s="35"/>
    </row>
    <row r="49" spans="1:34" ht="16" thickBot="1" x14ac:dyDescent="0.25">
      <c r="A49" s="35"/>
      <c r="B49" s="18"/>
      <c r="C49" s="45"/>
      <c r="D49" s="45"/>
      <c r="E49" s="45"/>
      <c r="F49" s="45"/>
      <c r="G49" s="46"/>
      <c r="H49" s="14"/>
      <c r="I49" s="19"/>
      <c r="J49" s="39"/>
      <c r="K49" s="39"/>
      <c r="L49" s="39"/>
      <c r="M49" s="35"/>
      <c r="N49" s="47"/>
      <c r="O49" s="47"/>
      <c r="P49" s="47"/>
      <c r="Q49" s="39"/>
      <c r="R49" s="47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5"/>
      <c r="AD49" s="35"/>
      <c r="AE49" s="36"/>
      <c r="AF49" s="35"/>
      <c r="AG49" s="35"/>
      <c r="AH49" s="35"/>
    </row>
    <row r="50" spans="1:34" x14ac:dyDescent="0.2">
      <c r="A50" s="135" t="s">
        <v>31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7"/>
      <c r="N50" s="20"/>
      <c r="O50" s="35"/>
      <c r="P50" s="35"/>
      <c r="Q50" s="35"/>
      <c r="R50" s="36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</row>
    <row r="51" spans="1:34" x14ac:dyDescent="0.2">
      <c r="A51" s="48"/>
      <c r="B51" s="37"/>
      <c r="C51" s="37"/>
      <c r="D51" s="14"/>
      <c r="E51" s="14"/>
      <c r="F51" s="14"/>
      <c r="G51" s="47"/>
      <c r="H51" s="47"/>
      <c r="I51" s="47"/>
      <c r="J51" s="47"/>
      <c r="K51" s="47"/>
      <c r="L51" s="47"/>
      <c r="M51" s="49"/>
      <c r="N51" s="47"/>
      <c r="O51" s="35"/>
      <c r="P51" s="35"/>
      <c r="Q51" s="35"/>
      <c r="R51" s="36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</row>
    <row r="52" spans="1:34" x14ac:dyDescent="0.2">
      <c r="A52" s="21" t="s">
        <v>32</v>
      </c>
      <c r="B52" s="22" t="s">
        <v>33</v>
      </c>
      <c r="C52" s="22" t="s">
        <v>34</v>
      </c>
      <c r="D52" s="22" t="s">
        <v>35</v>
      </c>
      <c r="E52" s="10" t="s">
        <v>36</v>
      </c>
      <c r="F52" s="10"/>
      <c r="G52" s="23"/>
      <c r="H52" s="22" t="s">
        <v>33</v>
      </c>
      <c r="I52" s="22" t="s">
        <v>34</v>
      </c>
      <c r="J52" s="22" t="s">
        <v>35</v>
      </c>
      <c r="K52" s="10" t="s">
        <v>36</v>
      </c>
      <c r="L52" s="22"/>
      <c r="M52" s="24"/>
      <c r="N52" s="22"/>
      <c r="O52" s="10"/>
      <c r="P52" s="10"/>
      <c r="Q52" s="35"/>
      <c r="R52" s="36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</row>
    <row r="53" spans="1:34" x14ac:dyDescent="0.2">
      <c r="A53" s="25" t="s">
        <v>11</v>
      </c>
      <c r="B53" s="37">
        <f>(C12+I12+O12+U12+AA12)/5</f>
        <v>26.6</v>
      </c>
      <c r="C53" s="37">
        <f>(D12+J12+P12+V12+AB12)/5</f>
        <v>11.6</v>
      </c>
      <c r="D53" s="50">
        <f>(E12+K12+Q12+W12+AC12)/5</f>
        <v>0.4</v>
      </c>
      <c r="E53" s="14">
        <f>(F12+L12+R12+X12+AD12)/5</f>
        <v>0</v>
      </c>
      <c r="F53" s="14"/>
      <c r="G53" s="26" t="s">
        <v>18</v>
      </c>
      <c r="H53" s="47">
        <f>(C26+I26+O26+U26+AA26)/5</f>
        <v>86.2</v>
      </c>
      <c r="I53" s="47">
        <f>(D26+J26+P26+V26+AB26)/5</f>
        <v>13.8</v>
      </c>
      <c r="J53" s="47">
        <f>(E26+K26+Q26+W26+AC26)/5</f>
        <v>4.2</v>
      </c>
      <c r="K53" s="37">
        <f>(F26+L26+R26+X26+AD26)/5</f>
        <v>6.2</v>
      </c>
      <c r="L53" s="47"/>
      <c r="M53" s="49"/>
      <c r="N53" s="35"/>
      <c r="O53" s="35"/>
      <c r="P53" s="35"/>
      <c r="Q53" s="35"/>
      <c r="R53" s="36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</row>
    <row r="54" spans="1:34" x14ac:dyDescent="0.2">
      <c r="A54" s="25" t="s">
        <v>12</v>
      </c>
      <c r="B54" s="37">
        <f>(C14+I14+O14+U14+AA14)/5</f>
        <v>48.8</v>
      </c>
      <c r="C54" s="37">
        <f>(D14+J14+P14+V14+AB14)/5</f>
        <v>16.600000000000001</v>
      </c>
      <c r="D54" s="50">
        <f>(E14+K14+Q14+W14+AC14)/5</f>
        <v>0.6</v>
      </c>
      <c r="E54" s="14">
        <f>(F14+L14+R14+X14+AD14)/5</f>
        <v>0.6</v>
      </c>
      <c r="F54" s="14"/>
      <c r="G54" s="26" t="s">
        <v>19</v>
      </c>
      <c r="H54" s="47">
        <f>(C28+I28+O28+U28+AA28)/5</f>
        <v>118.8</v>
      </c>
      <c r="I54" s="47">
        <f>(D28+J28+P28+V28+AB28)/5</f>
        <v>22.4</v>
      </c>
      <c r="J54" s="47">
        <f>(E28+K28+Q28+W28+AC28)/5</f>
        <v>18.8</v>
      </c>
      <c r="K54" s="37">
        <f>(F28+L28+R28+X28+AD28)/5</f>
        <v>11.4</v>
      </c>
      <c r="L54" s="47"/>
      <c r="M54" s="49"/>
      <c r="N54" s="35"/>
      <c r="O54" s="35"/>
      <c r="P54" s="35"/>
      <c r="Q54" s="35"/>
      <c r="R54" s="36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</row>
    <row r="55" spans="1:34" x14ac:dyDescent="0.2">
      <c r="A55" s="25" t="s">
        <v>13</v>
      </c>
      <c r="B55" s="37">
        <f>(C16+I16+O16+U16+AA16)/5</f>
        <v>53.8</v>
      </c>
      <c r="C55" s="37">
        <f>(D16+J16+P16+V16+AB16)/5</f>
        <v>19.2</v>
      </c>
      <c r="D55" s="50">
        <f>(E16+K16+Q16+W16+AC16)/5</f>
        <v>0.2</v>
      </c>
      <c r="E55" s="27">
        <f>(F16+L16+R16+X16+AD16)/5</f>
        <v>0</v>
      </c>
      <c r="F55" s="28"/>
      <c r="G55" s="26" t="s">
        <v>20</v>
      </c>
      <c r="H55" s="47">
        <f>(C30+I30+O30+U30+AA30)/5</f>
        <v>86.4</v>
      </c>
      <c r="I55" s="47">
        <f>(D30+J30+P30+V30+AB30)/5</f>
        <v>17.399999999999999</v>
      </c>
      <c r="J55" s="47">
        <f>(E30+K30+Q30+W30+AC30)/5</f>
        <v>19.600000000000001</v>
      </c>
      <c r="K55" s="37">
        <f>(F30+L30+R30+X30+AD30)/5</f>
        <v>5.6</v>
      </c>
      <c r="L55" s="47"/>
      <c r="M55" s="49"/>
      <c r="N55" s="35"/>
      <c r="O55" s="35"/>
      <c r="P55" s="35"/>
      <c r="Q55" s="35"/>
      <c r="R55" s="36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</row>
    <row r="56" spans="1:34" x14ac:dyDescent="0.2">
      <c r="A56" s="25" t="s">
        <v>14</v>
      </c>
      <c r="B56" s="37">
        <f>(C18+I18+O18+U18+AA18)/5</f>
        <v>152.4</v>
      </c>
      <c r="C56" s="37">
        <f>(D18+J18+P18+V18+AB18)/5</f>
        <v>50.6</v>
      </c>
      <c r="D56" s="50">
        <f>(E18+K18+Q18+W18+AC18)/5</f>
        <v>0.6</v>
      </c>
      <c r="E56" s="14">
        <f>(F18+L18+R18+X18+AD18)/5</f>
        <v>0.2</v>
      </c>
      <c r="F56" s="14"/>
      <c r="G56" s="26" t="s">
        <v>21</v>
      </c>
      <c r="H56" s="47">
        <f>(C32+I32+O32+U32+AA32)/5</f>
        <v>39</v>
      </c>
      <c r="I56" s="47">
        <f>(D32+J32+P32+V32+AB32)/5</f>
        <v>12.4</v>
      </c>
      <c r="J56" s="47">
        <f>(E32+K32+Q32+W32+AC32)/5</f>
        <v>4</v>
      </c>
      <c r="K56" s="37">
        <f>(F32+L32+R32+X32+AD32)/5</f>
        <v>2.4</v>
      </c>
      <c r="L56" s="47"/>
      <c r="M56" s="49"/>
      <c r="N56" s="35"/>
      <c r="O56" s="35"/>
      <c r="P56" s="35"/>
      <c r="Q56" s="35"/>
      <c r="R56" s="36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</row>
    <row r="57" spans="1:34" x14ac:dyDescent="0.2">
      <c r="A57" s="25" t="s">
        <v>15</v>
      </c>
      <c r="B57" s="37">
        <f>(C20+I20+O20+U20+AA20)/5</f>
        <v>67.8</v>
      </c>
      <c r="C57" s="37">
        <f>(D20+J20+P20+V20+AB20)/5</f>
        <v>15</v>
      </c>
      <c r="D57" s="50">
        <f>(E20+K20+Q20+W20+AC20)/5</f>
        <v>0.4</v>
      </c>
      <c r="E57" s="14">
        <f>(F20+L20+R20+X20+AD20)/5</f>
        <v>1</v>
      </c>
      <c r="F57" s="14"/>
      <c r="G57" s="26" t="s">
        <v>22</v>
      </c>
      <c r="H57" s="47">
        <f>(C34+I34+O34+U34+AA34)/5</f>
        <v>106.8</v>
      </c>
      <c r="I57" s="47">
        <f>(D34+J34+P34+V34+AB34)/5</f>
        <v>31.2</v>
      </c>
      <c r="J57" s="47">
        <f>(E34+K34+Q34+W34+AC34)/5</f>
        <v>3.8</v>
      </c>
      <c r="K57" s="51">
        <f>(F34+L34+R34+X34+AD34)/5</f>
        <v>1.2</v>
      </c>
      <c r="L57" s="47"/>
      <c r="M57" s="49"/>
      <c r="N57" s="35"/>
      <c r="O57" s="35"/>
      <c r="P57" s="35"/>
      <c r="Q57" s="35"/>
      <c r="R57" s="36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</row>
    <row r="58" spans="1:34" x14ac:dyDescent="0.2">
      <c r="A58" s="25" t="s">
        <v>16</v>
      </c>
      <c r="B58" s="37">
        <f>(C22+I22+O22+U22+AA22)/5</f>
        <v>107.6</v>
      </c>
      <c r="C58" s="37">
        <f>(D22+J22+P22+V22+AB22)/5</f>
        <v>22.6</v>
      </c>
      <c r="D58" s="50">
        <f>(E22+K22+Q22+W22+AC22)/5</f>
        <v>1</v>
      </c>
      <c r="E58" s="14">
        <f>(F22+L22+R22+X22+AD22)/5</f>
        <v>0.8</v>
      </c>
      <c r="F58" s="14"/>
      <c r="G58" s="26" t="s">
        <v>23</v>
      </c>
      <c r="H58" s="47">
        <f>(C36+I36+O36+U36+AA36)/5</f>
        <v>100.2</v>
      </c>
      <c r="I58" s="47">
        <f>(D36+J36+P36+V36+AB36)/5</f>
        <v>16.2</v>
      </c>
      <c r="J58" s="47">
        <f>(E36+K36+Q36+W36+AC36)/5</f>
        <v>0.4</v>
      </c>
      <c r="K58" s="37">
        <f>(F36+L36+R36+X36+AD36)/5</f>
        <v>0.2</v>
      </c>
      <c r="L58" s="47"/>
      <c r="M58" s="49"/>
      <c r="N58" s="35"/>
      <c r="O58" s="35"/>
      <c r="P58" s="35"/>
      <c r="Q58" s="35"/>
      <c r="R58" s="36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</row>
    <row r="59" spans="1:34" ht="16" thickBot="1" x14ac:dyDescent="0.25">
      <c r="A59" s="29" t="s">
        <v>17</v>
      </c>
      <c r="B59" s="52">
        <f>(C24+I24+O24+U24+AA24)/5</f>
        <v>69.400000000000006</v>
      </c>
      <c r="C59" s="52">
        <f>(D24+J24+P24+V24+AB24)/5</f>
        <v>12.2</v>
      </c>
      <c r="D59" s="53">
        <f>(E24+K24+Q24+W24+AC24)/5</f>
        <v>1</v>
      </c>
      <c r="E59" s="16">
        <f>(F24+L24+R24+X24+AD24)/5</f>
        <v>3</v>
      </c>
      <c r="F59" s="16"/>
      <c r="G59" s="30" t="s">
        <v>24</v>
      </c>
      <c r="H59" s="38">
        <f>(C38+I38+O38+U38+AA38)/5</f>
        <v>118.8</v>
      </c>
      <c r="I59" s="38">
        <f>(D38+J38+P38+V38+AB38)/5</f>
        <v>11</v>
      </c>
      <c r="J59" s="38">
        <f>(E38+K38+Q38+W38+AC38)/5</f>
        <v>0.4</v>
      </c>
      <c r="K59" s="52">
        <f>(F38+L38+R38+X38+AD38)/5</f>
        <v>0.2</v>
      </c>
      <c r="L59" s="38"/>
      <c r="M59" s="54"/>
      <c r="N59" s="35"/>
      <c r="O59" s="35"/>
      <c r="P59" s="35"/>
      <c r="Q59" s="35"/>
      <c r="R59" s="36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</row>
  </sheetData>
  <mergeCells count="14">
    <mergeCell ref="A2:AC2"/>
    <mergeCell ref="B4:G4"/>
    <mergeCell ref="H4:M4"/>
    <mergeCell ref="N4:S4"/>
    <mergeCell ref="T4:Y4"/>
    <mergeCell ref="Z4:AE4"/>
    <mergeCell ref="B48:G48"/>
    <mergeCell ref="A50:M50"/>
    <mergeCell ref="M44:Q44"/>
    <mergeCell ref="B45:G45"/>
    <mergeCell ref="M45:Q45"/>
    <mergeCell ref="B46:G46"/>
    <mergeCell ref="M46:Q46"/>
    <mergeCell ref="B47:G47"/>
  </mergeCells>
  <pageMargins left="0.25" right="0.25" top="0.75" bottom="0.75" header="0.3" footer="0.3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L29" sqref="L29"/>
    </sheetView>
  </sheetViews>
  <sheetFormatPr baseColWidth="10" defaultColWidth="9.1640625" defaultRowHeight="15" x14ac:dyDescent="0.2"/>
  <cols>
    <col min="1" max="1" width="9.1640625" style="128"/>
    <col min="2" max="2" width="10.5" style="128" customWidth="1"/>
    <col min="3" max="3" width="13.5" style="128" customWidth="1"/>
    <col min="4" max="4" width="12.5" style="128" customWidth="1"/>
    <col min="5" max="5" width="14.6640625" style="128" customWidth="1"/>
    <col min="6" max="6" width="12" style="128" customWidth="1"/>
    <col min="7" max="16384" width="9.1640625" style="128"/>
  </cols>
  <sheetData>
    <row r="1" spans="1:9" ht="21" x14ac:dyDescent="0.25">
      <c r="A1" s="158" t="s">
        <v>52</v>
      </c>
      <c r="B1" s="158"/>
      <c r="C1" s="158"/>
      <c r="D1" s="158"/>
      <c r="E1" s="158"/>
      <c r="F1" s="158"/>
      <c r="G1" s="158"/>
      <c r="H1" s="158"/>
      <c r="I1" s="158"/>
    </row>
    <row r="2" spans="1:9" ht="16" x14ac:dyDescent="0.2">
      <c r="A2" s="122"/>
      <c r="B2" s="122"/>
      <c r="C2" s="122"/>
      <c r="D2" s="122"/>
      <c r="E2" s="122"/>
      <c r="F2" s="122"/>
      <c r="G2" s="122"/>
      <c r="H2" s="117"/>
      <c r="I2"/>
    </row>
    <row r="3" spans="1:9" ht="15" customHeight="1" x14ac:dyDescent="0.2">
      <c r="A3" s="159" t="s">
        <v>32</v>
      </c>
      <c r="B3" s="159" t="s">
        <v>2</v>
      </c>
      <c r="C3" s="161" t="s">
        <v>53</v>
      </c>
      <c r="D3" s="161" t="s">
        <v>54</v>
      </c>
      <c r="E3" s="161" t="s">
        <v>7</v>
      </c>
      <c r="F3" s="161" t="s">
        <v>40</v>
      </c>
      <c r="G3" s="159" t="s">
        <v>41</v>
      </c>
      <c r="H3" s="159" t="s">
        <v>42</v>
      </c>
      <c r="I3" s="161" t="s">
        <v>39</v>
      </c>
    </row>
    <row r="4" spans="1:9" ht="15" customHeight="1" x14ac:dyDescent="0.2">
      <c r="A4" s="160"/>
      <c r="B4" s="160"/>
      <c r="C4" s="162"/>
      <c r="D4" s="162"/>
      <c r="E4" s="162"/>
      <c r="F4" s="162"/>
      <c r="G4" s="160"/>
      <c r="H4" s="160"/>
      <c r="I4" s="162"/>
    </row>
    <row r="5" spans="1:9" ht="16" x14ac:dyDescent="0.2">
      <c r="A5" s="118">
        <v>75</v>
      </c>
      <c r="B5" s="118">
        <v>1942</v>
      </c>
      <c r="C5" s="118">
        <v>4</v>
      </c>
      <c r="D5" s="118">
        <v>29</v>
      </c>
      <c r="E5" s="119">
        <f>C5/D5</f>
        <v>0.13793103448275862</v>
      </c>
      <c r="F5" s="118">
        <v>4</v>
      </c>
      <c r="G5" s="118">
        <v>0</v>
      </c>
      <c r="H5" s="118">
        <v>0</v>
      </c>
      <c r="I5" s="118">
        <v>8</v>
      </c>
    </row>
    <row r="6" spans="1:9" ht="16" x14ac:dyDescent="0.2">
      <c r="A6" s="109">
        <v>70</v>
      </c>
      <c r="B6" s="109">
        <v>1947</v>
      </c>
      <c r="C6" s="109">
        <v>19</v>
      </c>
      <c r="D6" s="109">
        <v>97</v>
      </c>
      <c r="E6" s="120">
        <f t="shared" ref="E6:E20" si="0">C6/D6</f>
        <v>0.19587628865979381</v>
      </c>
      <c r="F6" s="109">
        <v>12</v>
      </c>
      <c r="G6" s="109">
        <v>0</v>
      </c>
      <c r="H6" s="109">
        <v>0</v>
      </c>
      <c r="I6" s="109">
        <f t="shared" ref="I6:I20" si="1">C6+F6+G6+H6</f>
        <v>31</v>
      </c>
    </row>
    <row r="7" spans="1:9" ht="16" x14ac:dyDescent="0.2">
      <c r="A7" s="118">
        <v>65</v>
      </c>
      <c r="B7" s="118">
        <v>1952</v>
      </c>
      <c r="C7" s="118">
        <v>36</v>
      </c>
      <c r="D7" s="118">
        <v>192</v>
      </c>
      <c r="E7" s="119">
        <f t="shared" si="0"/>
        <v>0.1875</v>
      </c>
      <c r="F7" s="118">
        <v>18</v>
      </c>
      <c r="G7" s="118">
        <v>0</v>
      </c>
      <c r="H7" s="118">
        <v>0</v>
      </c>
      <c r="I7" s="118">
        <f t="shared" si="1"/>
        <v>54</v>
      </c>
    </row>
    <row r="8" spans="1:9" ht="16" x14ac:dyDescent="0.2">
      <c r="A8" s="109">
        <v>60</v>
      </c>
      <c r="B8" s="109">
        <v>1957</v>
      </c>
      <c r="C8" s="109">
        <v>48</v>
      </c>
      <c r="D8" s="109">
        <v>215</v>
      </c>
      <c r="E8" s="120">
        <f t="shared" si="0"/>
        <v>0.22325581395348837</v>
      </c>
      <c r="F8" s="109">
        <v>23</v>
      </c>
      <c r="G8" s="109">
        <v>3</v>
      </c>
      <c r="H8" s="109">
        <v>0</v>
      </c>
      <c r="I8" s="109">
        <f t="shared" si="1"/>
        <v>74</v>
      </c>
    </row>
    <row r="9" spans="1:9" ht="16" x14ac:dyDescent="0.2">
      <c r="A9" s="118">
        <v>55</v>
      </c>
      <c r="B9" s="118">
        <v>1962</v>
      </c>
      <c r="C9" s="118">
        <v>50</v>
      </c>
      <c r="D9" s="118">
        <v>289</v>
      </c>
      <c r="E9" s="119">
        <f>C9/D9</f>
        <v>0.17301038062283736</v>
      </c>
      <c r="F9" s="118">
        <v>7</v>
      </c>
      <c r="G9" s="118">
        <v>0</v>
      </c>
      <c r="H9" s="118">
        <v>0</v>
      </c>
      <c r="I9" s="118">
        <f t="shared" si="1"/>
        <v>57</v>
      </c>
    </row>
    <row r="10" spans="1:9" ht="16" x14ac:dyDescent="0.2">
      <c r="A10" s="109">
        <v>50</v>
      </c>
      <c r="B10" s="109">
        <v>1967</v>
      </c>
      <c r="C10" s="109">
        <v>144</v>
      </c>
      <c r="D10" s="109">
        <v>355</v>
      </c>
      <c r="E10" s="120">
        <f t="shared" si="0"/>
        <v>0.40563380281690142</v>
      </c>
      <c r="F10" s="109">
        <v>67</v>
      </c>
      <c r="G10" s="109">
        <v>0</v>
      </c>
      <c r="H10" s="109">
        <v>0</v>
      </c>
      <c r="I10" s="109">
        <f t="shared" si="1"/>
        <v>211</v>
      </c>
    </row>
    <row r="11" spans="1:9" ht="16" x14ac:dyDescent="0.2">
      <c r="A11" s="118">
        <v>45</v>
      </c>
      <c r="B11" s="118">
        <v>1972</v>
      </c>
      <c r="C11" s="118">
        <v>81</v>
      </c>
      <c r="D11" s="118">
        <v>440</v>
      </c>
      <c r="E11" s="119">
        <f t="shared" si="0"/>
        <v>0.18409090909090908</v>
      </c>
      <c r="F11" s="118">
        <v>22</v>
      </c>
      <c r="G11" s="118">
        <v>3</v>
      </c>
      <c r="H11" s="118">
        <v>0</v>
      </c>
      <c r="I11" s="118">
        <f t="shared" si="1"/>
        <v>106</v>
      </c>
    </row>
    <row r="12" spans="1:9" ht="16" x14ac:dyDescent="0.2">
      <c r="A12" s="109">
        <v>40</v>
      </c>
      <c r="B12" s="109">
        <v>1977</v>
      </c>
      <c r="C12" s="109">
        <v>115</v>
      </c>
      <c r="D12" s="109">
        <v>574</v>
      </c>
      <c r="E12" s="120">
        <f t="shared" si="0"/>
        <v>0.20034843205574912</v>
      </c>
      <c r="F12" s="109">
        <v>30</v>
      </c>
      <c r="G12" s="109">
        <v>1</v>
      </c>
      <c r="H12" s="109">
        <v>0</v>
      </c>
      <c r="I12" s="109">
        <f t="shared" si="1"/>
        <v>146</v>
      </c>
    </row>
    <row r="13" spans="1:9" ht="16" x14ac:dyDescent="0.2">
      <c r="A13" s="118">
        <v>35</v>
      </c>
      <c r="B13" s="118">
        <v>1982</v>
      </c>
      <c r="C13" s="118">
        <v>104</v>
      </c>
      <c r="D13" s="118">
        <v>527</v>
      </c>
      <c r="E13" s="119">
        <f t="shared" si="0"/>
        <v>0.19734345351043645</v>
      </c>
      <c r="F13" s="118">
        <v>14</v>
      </c>
      <c r="G13" s="118">
        <v>7</v>
      </c>
      <c r="H13" s="118">
        <v>0</v>
      </c>
      <c r="I13" s="118">
        <f t="shared" si="1"/>
        <v>125</v>
      </c>
    </row>
    <row r="14" spans="1:9" ht="16" x14ac:dyDescent="0.2">
      <c r="A14" s="109">
        <v>30</v>
      </c>
      <c r="B14" s="109">
        <v>1987</v>
      </c>
      <c r="C14" s="109">
        <v>74</v>
      </c>
      <c r="D14" s="109">
        <v>519</v>
      </c>
      <c r="E14" s="120">
        <f t="shared" si="0"/>
        <v>0.14258188824662812</v>
      </c>
      <c r="F14" s="109">
        <v>26</v>
      </c>
      <c r="G14" s="109">
        <v>7</v>
      </c>
      <c r="H14" s="109">
        <v>3</v>
      </c>
      <c r="I14" s="109">
        <f t="shared" si="1"/>
        <v>110</v>
      </c>
    </row>
    <row r="15" spans="1:9" ht="16" x14ac:dyDescent="0.2">
      <c r="A15" s="118">
        <v>25</v>
      </c>
      <c r="B15" s="118">
        <v>1992</v>
      </c>
      <c r="C15" s="118">
        <v>112</v>
      </c>
      <c r="D15" s="118">
        <v>554</v>
      </c>
      <c r="E15" s="119">
        <f t="shared" si="0"/>
        <v>0.20216606498194944</v>
      </c>
      <c r="F15" s="118">
        <v>22</v>
      </c>
      <c r="G15" s="118">
        <v>13</v>
      </c>
      <c r="H15" s="118">
        <v>19</v>
      </c>
      <c r="I15" s="118">
        <f t="shared" si="1"/>
        <v>166</v>
      </c>
    </row>
    <row r="16" spans="1:9" ht="16" x14ac:dyDescent="0.2">
      <c r="A16" s="109">
        <v>20</v>
      </c>
      <c r="B16" s="109">
        <v>1997</v>
      </c>
      <c r="C16" s="109">
        <v>95</v>
      </c>
      <c r="D16" s="109">
        <v>507</v>
      </c>
      <c r="E16" s="120">
        <f t="shared" si="0"/>
        <v>0.18737672583826431</v>
      </c>
      <c r="F16" s="109">
        <v>32</v>
      </c>
      <c r="G16" s="109">
        <v>6</v>
      </c>
      <c r="H16" s="109">
        <v>38</v>
      </c>
      <c r="I16" s="109">
        <f t="shared" si="1"/>
        <v>171</v>
      </c>
    </row>
    <row r="17" spans="1:9" ht="16" x14ac:dyDescent="0.2">
      <c r="A17" s="118">
        <v>15</v>
      </c>
      <c r="B17" s="118">
        <v>2002</v>
      </c>
      <c r="C17" s="118">
        <v>38</v>
      </c>
      <c r="D17" s="118">
        <v>460</v>
      </c>
      <c r="E17" s="119">
        <f t="shared" si="0"/>
        <v>8.2608695652173908E-2</v>
      </c>
      <c r="F17" s="118">
        <v>10</v>
      </c>
      <c r="G17" s="118">
        <v>1</v>
      </c>
      <c r="H17" s="118">
        <v>6</v>
      </c>
      <c r="I17" s="118">
        <f t="shared" si="1"/>
        <v>55</v>
      </c>
    </row>
    <row r="18" spans="1:9" ht="16" x14ac:dyDescent="0.2">
      <c r="A18" s="109">
        <v>10</v>
      </c>
      <c r="B18" s="109">
        <v>2007</v>
      </c>
      <c r="C18" s="109">
        <v>113</v>
      </c>
      <c r="D18" s="109">
        <v>518</v>
      </c>
      <c r="E18" s="120">
        <f t="shared" si="0"/>
        <v>0.21814671814671815</v>
      </c>
      <c r="F18" s="109">
        <v>38</v>
      </c>
      <c r="G18" s="109">
        <v>1</v>
      </c>
      <c r="H18" s="109">
        <v>3</v>
      </c>
      <c r="I18" s="109">
        <f t="shared" si="1"/>
        <v>155</v>
      </c>
    </row>
    <row r="19" spans="1:9" ht="16" x14ac:dyDescent="0.2">
      <c r="A19" s="118">
        <v>5</v>
      </c>
      <c r="B19" s="118">
        <v>2012</v>
      </c>
      <c r="C19" s="118">
        <v>110</v>
      </c>
      <c r="D19" s="118">
        <v>612</v>
      </c>
      <c r="E19" s="119">
        <f t="shared" si="0"/>
        <v>0.17973856209150327</v>
      </c>
      <c r="F19" s="118">
        <v>21</v>
      </c>
      <c r="G19" s="118">
        <v>1</v>
      </c>
      <c r="H19" s="118">
        <v>1</v>
      </c>
      <c r="I19" s="118">
        <f t="shared" si="1"/>
        <v>133</v>
      </c>
    </row>
    <row r="20" spans="1:9" ht="16" x14ac:dyDescent="0.2">
      <c r="A20" s="109">
        <v>2</v>
      </c>
      <c r="B20" s="109">
        <v>2015</v>
      </c>
      <c r="C20" s="109">
        <v>139</v>
      </c>
      <c r="D20" s="109">
        <v>675</v>
      </c>
      <c r="E20" s="120">
        <f t="shared" si="0"/>
        <v>0.20592592592592593</v>
      </c>
      <c r="F20" s="109">
        <v>15</v>
      </c>
      <c r="G20" s="109">
        <v>0</v>
      </c>
      <c r="H20" s="109">
        <v>2</v>
      </c>
      <c r="I20" s="109">
        <f t="shared" si="1"/>
        <v>156</v>
      </c>
    </row>
    <row r="21" spans="1:9" ht="17" thickBot="1" x14ac:dyDescent="0.25">
      <c r="A21" s="93"/>
      <c r="B21" s="94"/>
      <c r="C21" s="94"/>
      <c r="D21" s="94"/>
      <c r="E21" s="94"/>
      <c r="F21" s="94"/>
      <c r="G21" s="95"/>
      <c r="H21" s="95"/>
      <c r="I21" s="92"/>
    </row>
    <row r="22" spans="1:9" ht="16" x14ac:dyDescent="0.2">
      <c r="A22" s="96" t="s">
        <v>43</v>
      </c>
      <c r="B22" s="97"/>
      <c r="C22" s="98">
        <f>SUM(C5:C20)</f>
        <v>1282</v>
      </c>
      <c r="D22" s="98">
        <f>SUM(D5:D20)</f>
        <v>6563</v>
      </c>
      <c r="E22" s="99">
        <f>C22/D22</f>
        <v>0.1953374980953832</v>
      </c>
      <c r="F22" s="98">
        <f>SUM(F5:F20)</f>
        <v>361</v>
      </c>
      <c r="G22" s="98">
        <f>SUM(G5:G20)</f>
        <v>43</v>
      </c>
      <c r="H22" s="98">
        <f>SUM(H5:H20)</f>
        <v>72</v>
      </c>
      <c r="I22" s="122">
        <f>SUM(I5:I20)</f>
        <v>1758</v>
      </c>
    </row>
    <row r="23" spans="1:9" ht="16" x14ac:dyDescent="0.2">
      <c r="A23" s="100"/>
      <c r="B23" s="101"/>
      <c r="C23" s="101"/>
      <c r="D23" s="101"/>
      <c r="E23" s="102"/>
      <c r="F23" s="101"/>
      <c r="G23" s="101"/>
      <c r="H23" s="101"/>
      <c r="I23" s="124"/>
    </row>
    <row r="24" spans="1:9" ht="17" thickBot="1" x14ac:dyDescent="0.25">
      <c r="A24" s="103"/>
      <c r="B24" s="103"/>
      <c r="C24" s="103"/>
      <c r="D24" s="103"/>
      <c r="E24" s="103"/>
      <c r="F24" s="103"/>
      <c r="G24" s="103"/>
      <c r="H24" s="103"/>
      <c r="I24" s="103"/>
    </row>
    <row r="25" spans="1:9" ht="15.75" customHeight="1" x14ac:dyDescent="0.2">
      <c r="A25" s="163"/>
      <c r="B25" s="166"/>
      <c r="C25" s="156" t="s">
        <v>44</v>
      </c>
      <c r="D25" s="156" t="s">
        <v>45</v>
      </c>
      <c r="E25" s="156" t="s">
        <v>41</v>
      </c>
      <c r="F25" s="156" t="s">
        <v>42</v>
      </c>
      <c r="G25" s="156" t="s">
        <v>46</v>
      </c>
      <c r="H25" s="150" t="s">
        <v>47</v>
      </c>
      <c r="I25" s="123"/>
    </row>
    <row r="26" spans="1:9" ht="16" x14ac:dyDescent="0.2">
      <c r="A26" s="164"/>
      <c r="B26" s="167"/>
      <c r="C26" s="156"/>
      <c r="D26" s="157"/>
      <c r="E26" s="157"/>
      <c r="F26" s="157"/>
      <c r="G26" s="157"/>
      <c r="H26" s="151"/>
      <c r="I26" s="123"/>
    </row>
    <row r="27" spans="1:9" ht="17" thickBot="1" x14ac:dyDescent="0.25">
      <c r="A27" s="165"/>
      <c r="B27" s="168"/>
      <c r="C27" s="156"/>
      <c r="D27" s="157"/>
      <c r="E27" s="157"/>
      <c r="F27" s="157"/>
      <c r="G27" s="157"/>
      <c r="H27" s="151"/>
      <c r="I27" s="123"/>
    </row>
    <row r="28" spans="1:9" ht="16.5" customHeight="1" thickTop="1" x14ac:dyDescent="0.2">
      <c r="A28" s="152">
        <v>2012</v>
      </c>
      <c r="B28" s="104" t="s">
        <v>48</v>
      </c>
      <c r="C28" s="107">
        <v>743</v>
      </c>
      <c r="D28" s="107">
        <v>158</v>
      </c>
      <c r="E28" s="108">
        <v>2</v>
      </c>
      <c r="F28" s="108">
        <v>113</v>
      </c>
      <c r="G28" s="112">
        <v>1016</v>
      </c>
      <c r="H28" s="155">
        <v>0.1837</v>
      </c>
      <c r="I28" s="123"/>
    </row>
    <row r="29" spans="1:9" ht="16" x14ac:dyDescent="0.2">
      <c r="A29" s="153"/>
      <c r="B29" s="105" t="s">
        <v>49</v>
      </c>
      <c r="C29" s="109">
        <v>429</v>
      </c>
      <c r="D29" s="109">
        <v>110</v>
      </c>
      <c r="E29" s="109">
        <v>0</v>
      </c>
      <c r="F29" s="109">
        <v>24</v>
      </c>
      <c r="G29" s="114">
        <v>563</v>
      </c>
      <c r="H29" s="155"/>
      <c r="I29" s="123"/>
    </row>
    <row r="30" spans="1:9" ht="17" thickBot="1" x14ac:dyDescent="0.25">
      <c r="A30" s="154"/>
      <c r="B30" s="106" t="s">
        <v>46</v>
      </c>
      <c r="C30" s="110">
        <v>1172</v>
      </c>
      <c r="D30" s="110">
        <v>268</v>
      </c>
      <c r="E30" s="110">
        <v>2</v>
      </c>
      <c r="F30" s="110">
        <v>137</v>
      </c>
      <c r="G30" s="116">
        <v>1579</v>
      </c>
      <c r="H30" s="155"/>
      <c r="I30" s="103"/>
    </row>
    <row r="31" spans="1:9" ht="17" thickTop="1" x14ac:dyDescent="0.2">
      <c r="A31" s="152">
        <v>2013</v>
      </c>
      <c r="B31" s="111" t="s">
        <v>48</v>
      </c>
      <c r="C31" s="107">
        <v>784</v>
      </c>
      <c r="D31" s="107">
        <v>143</v>
      </c>
      <c r="E31" s="108">
        <v>13</v>
      </c>
      <c r="F31" s="108">
        <v>25</v>
      </c>
      <c r="G31" s="112">
        <v>965</v>
      </c>
      <c r="H31" s="155">
        <f>1043/6246</f>
        <v>0.16698687159782261</v>
      </c>
      <c r="I31" s="103"/>
    </row>
    <row r="32" spans="1:9" ht="16" x14ac:dyDescent="0.2">
      <c r="A32" s="153"/>
      <c r="B32" s="113" t="s">
        <v>49</v>
      </c>
      <c r="C32" s="109">
        <v>340</v>
      </c>
      <c r="D32" s="109">
        <v>75</v>
      </c>
      <c r="E32" s="109">
        <v>3</v>
      </c>
      <c r="F32" s="109">
        <v>3</v>
      </c>
      <c r="G32" s="114">
        <f>SUM(C32:F32)</f>
        <v>421</v>
      </c>
      <c r="H32" s="155"/>
      <c r="I32" s="103"/>
    </row>
    <row r="33" spans="1:9" ht="17" thickBot="1" x14ac:dyDescent="0.25">
      <c r="A33" s="154"/>
      <c r="B33" s="115" t="s">
        <v>46</v>
      </c>
      <c r="C33" s="110">
        <f>SUM(C31:C32)</f>
        <v>1124</v>
      </c>
      <c r="D33" s="110">
        <f>SUM(D31:D32)</f>
        <v>218</v>
      </c>
      <c r="E33" s="110">
        <f>SUM(E31:E32)</f>
        <v>16</v>
      </c>
      <c r="F33" s="110">
        <f>SUM(F31:F32)</f>
        <v>28</v>
      </c>
      <c r="G33" s="116">
        <f>SUM(G31:G32)</f>
        <v>1386</v>
      </c>
      <c r="H33" s="155"/>
      <c r="I33" s="123"/>
    </row>
    <row r="34" spans="1:9" ht="17" thickTop="1" x14ac:dyDescent="0.2">
      <c r="A34" s="152">
        <v>2014</v>
      </c>
      <c r="B34" s="111" t="s">
        <v>48</v>
      </c>
      <c r="C34" s="107">
        <v>813</v>
      </c>
      <c r="D34" s="107">
        <v>161</v>
      </c>
      <c r="E34" s="108">
        <v>13</v>
      </c>
      <c r="F34" s="108">
        <v>29</v>
      </c>
      <c r="G34" s="112">
        <f>SUM(C34:F34)</f>
        <v>1016</v>
      </c>
      <c r="H34" s="155">
        <v>0.20630000000000001</v>
      </c>
      <c r="I34" s="103"/>
    </row>
    <row r="35" spans="1:9" ht="16" x14ac:dyDescent="0.2">
      <c r="A35" s="153"/>
      <c r="B35" s="113" t="s">
        <v>49</v>
      </c>
      <c r="C35" s="109">
        <v>425</v>
      </c>
      <c r="D35" s="109">
        <v>106</v>
      </c>
      <c r="E35" s="109">
        <v>8</v>
      </c>
      <c r="F35" s="109">
        <v>18</v>
      </c>
      <c r="G35" s="114">
        <f>SUM(C35:F35)</f>
        <v>557</v>
      </c>
      <c r="H35" s="155"/>
      <c r="I35" s="123"/>
    </row>
    <row r="36" spans="1:9" ht="17" thickBot="1" x14ac:dyDescent="0.25">
      <c r="A36" s="154"/>
      <c r="B36" s="115" t="s">
        <v>46</v>
      </c>
      <c r="C36" s="110">
        <f>SUM(C34:C35)</f>
        <v>1238</v>
      </c>
      <c r="D36" s="110">
        <f>SUM(D34:D35)</f>
        <v>267</v>
      </c>
      <c r="E36" s="110">
        <f>SUM(E34:E35)</f>
        <v>21</v>
      </c>
      <c r="F36" s="110">
        <f>SUM(F34:F35)</f>
        <v>47</v>
      </c>
      <c r="G36" s="116">
        <f>SUM(G34:G35)</f>
        <v>1573</v>
      </c>
      <c r="H36" s="155"/>
      <c r="I36" s="126"/>
    </row>
    <row r="37" spans="1:9" ht="17" thickTop="1" x14ac:dyDescent="0.2">
      <c r="A37" s="152">
        <v>2015</v>
      </c>
      <c r="B37" s="111" t="s">
        <v>48</v>
      </c>
      <c r="C37" s="107">
        <v>660</v>
      </c>
      <c r="D37" s="107">
        <v>147</v>
      </c>
      <c r="E37" s="108">
        <v>9</v>
      </c>
      <c r="F37" s="108">
        <v>41</v>
      </c>
      <c r="G37" s="112">
        <f>SUM(C37:F37)</f>
        <v>857</v>
      </c>
      <c r="H37" s="155">
        <v>0.16869999999999999</v>
      </c>
      <c r="I37" s="123"/>
    </row>
    <row r="38" spans="1:9" ht="16" x14ac:dyDescent="0.2">
      <c r="A38" s="153"/>
      <c r="B38" s="113" t="s">
        <v>49</v>
      </c>
      <c r="C38" s="109">
        <v>507</v>
      </c>
      <c r="D38" s="109">
        <v>131</v>
      </c>
      <c r="E38" s="109">
        <v>10</v>
      </c>
      <c r="F38" s="109">
        <v>11</v>
      </c>
      <c r="G38" s="114">
        <f>SUM(C38:F38)</f>
        <v>659</v>
      </c>
      <c r="H38" s="155"/>
      <c r="I38" s="123"/>
    </row>
    <row r="39" spans="1:9" ht="17" thickBot="1" x14ac:dyDescent="0.25">
      <c r="A39" s="154"/>
      <c r="B39" s="115" t="s">
        <v>46</v>
      </c>
      <c r="C39" s="110">
        <f>SUM(C37:C38)</f>
        <v>1167</v>
      </c>
      <c r="D39" s="110">
        <f>SUM(D37:D38)</f>
        <v>278</v>
      </c>
      <c r="E39" s="110">
        <f>SUM(E37:E38)</f>
        <v>19</v>
      </c>
      <c r="F39" s="110">
        <f>SUM(F37:F38)</f>
        <v>52</v>
      </c>
      <c r="G39" s="116">
        <f>SUM(G37:G38)</f>
        <v>1516</v>
      </c>
      <c r="H39" s="155"/>
      <c r="I39" s="123"/>
    </row>
    <row r="40" spans="1:9" ht="17" thickTop="1" x14ac:dyDescent="0.2">
      <c r="A40" s="152">
        <v>2016</v>
      </c>
      <c r="B40" s="111" t="s">
        <v>48</v>
      </c>
      <c r="C40" s="107">
        <v>683</v>
      </c>
      <c r="D40" s="107">
        <v>172</v>
      </c>
      <c r="E40" s="108">
        <v>27</v>
      </c>
      <c r="F40" s="108">
        <v>83</v>
      </c>
      <c r="G40" s="112">
        <f>SUM(C40:F40)</f>
        <v>965</v>
      </c>
      <c r="H40" s="155">
        <v>0.1711</v>
      </c>
      <c r="I40" s="123"/>
    </row>
    <row r="41" spans="1:9" ht="16" x14ac:dyDescent="0.2">
      <c r="A41" s="153"/>
      <c r="B41" s="113" t="s">
        <v>49</v>
      </c>
      <c r="C41" s="109">
        <v>516</v>
      </c>
      <c r="D41" s="109">
        <v>127</v>
      </c>
      <c r="E41" s="109">
        <v>12</v>
      </c>
      <c r="F41" s="109">
        <v>21</v>
      </c>
      <c r="G41" s="114">
        <f>SUM(C41:F41)</f>
        <v>676</v>
      </c>
      <c r="H41" s="155"/>
      <c r="I41" s="132"/>
    </row>
    <row r="42" spans="1:9" ht="17" thickBot="1" x14ac:dyDescent="0.25">
      <c r="A42" s="154"/>
      <c r="B42" s="115" t="s">
        <v>46</v>
      </c>
      <c r="C42" s="110">
        <f>SUM(C40:C41)</f>
        <v>1199</v>
      </c>
      <c r="D42" s="110">
        <f>SUM(D40:D41)</f>
        <v>299</v>
      </c>
      <c r="E42" s="110">
        <f>SUM(E40:E41)</f>
        <v>39</v>
      </c>
      <c r="F42" s="110">
        <f>SUM(F40:F41)</f>
        <v>104</v>
      </c>
      <c r="G42" s="116">
        <f>SUM(G40:G41)</f>
        <v>1641</v>
      </c>
      <c r="H42" s="155"/>
      <c r="I42" s="132"/>
    </row>
    <row r="43" spans="1:9" ht="17" thickTop="1" x14ac:dyDescent="0.2">
      <c r="A43" s="152">
        <v>2017</v>
      </c>
      <c r="B43" s="111" t="s">
        <v>48</v>
      </c>
      <c r="C43" s="107">
        <v>737</v>
      </c>
      <c r="D43" s="107">
        <v>216</v>
      </c>
      <c r="E43" s="108">
        <v>21</v>
      </c>
      <c r="F43" s="108">
        <v>62</v>
      </c>
      <c r="G43" s="112">
        <f>SUM(C43:F43)</f>
        <v>1036</v>
      </c>
      <c r="H43" s="155">
        <v>0.1953</v>
      </c>
      <c r="I43"/>
    </row>
    <row r="44" spans="1:9" ht="16" x14ac:dyDescent="0.2">
      <c r="A44" s="153"/>
      <c r="B44" s="113" t="s">
        <v>49</v>
      </c>
      <c r="C44" s="109">
        <v>545</v>
      </c>
      <c r="D44" s="109">
        <v>145</v>
      </c>
      <c r="E44" s="109">
        <v>22</v>
      </c>
      <c r="F44" s="109">
        <v>10</v>
      </c>
      <c r="G44" s="114">
        <f>SUM(C44:F44)</f>
        <v>722</v>
      </c>
      <c r="H44" s="155"/>
      <c r="I44"/>
    </row>
    <row r="45" spans="1:9" ht="17" thickBot="1" x14ac:dyDescent="0.25">
      <c r="A45" s="154"/>
      <c r="B45" s="115" t="s">
        <v>46</v>
      </c>
      <c r="C45" s="110">
        <f>SUM(C43:C44)</f>
        <v>1282</v>
      </c>
      <c r="D45" s="110">
        <f>SUM(D43:D44)</f>
        <v>361</v>
      </c>
      <c r="E45" s="110">
        <f>SUM(E43:E44)</f>
        <v>43</v>
      </c>
      <c r="F45" s="110">
        <f>SUM(F43:F44)</f>
        <v>72</v>
      </c>
      <c r="G45" s="116">
        <f>SUM(G43:G44)</f>
        <v>1758</v>
      </c>
      <c r="H45" s="155"/>
      <c r="I45"/>
    </row>
    <row r="46" spans="1:9" ht="17" thickTop="1" x14ac:dyDescent="0.2">
      <c r="A46" s="129"/>
      <c r="B46" s="127"/>
      <c r="C46" s="130"/>
      <c r="D46" s="130"/>
      <c r="E46" s="130"/>
      <c r="F46" s="130"/>
      <c r="G46" s="130"/>
      <c r="H46" s="125"/>
      <c r="I46" s="131"/>
    </row>
    <row r="47" spans="1:9" x14ac:dyDescent="0.2">
      <c r="A47" s="131"/>
      <c r="B47" s="131"/>
      <c r="C47" s="131"/>
      <c r="D47" s="131"/>
      <c r="E47" s="131"/>
      <c r="F47" s="131"/>
      <c r="G47" s="131"/>
      <c r="H47" s="131"/>
      <c r="I47" s="131"/>
    </row>
  </sheetData>
  <mergeCells count="30">
    <mergeCell ref="A31:A33"/>
    <mergeCell ref="H31:H33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25:A27"/>
    <mergeCell ref="B25:B27"/>
    <mergeCell ref="H25:H27"/>
    <mergeCell ref="A43:A45"/>
    <mergeCell ref="H43:H45"/>
    <mergeCell ref="A34:A36"/>
    <mergeCell ref="H34:H36"/>
    <mergeCell ref="A37:A39"/>
    <mergeCell ref="H37:H39"/>
    <mergeCell ref="A40:A42"/>
    <mergeCell ref="H40:H42"/>
    <mergeCell ref="C25:C27"/>
    <mergeCell ref="D25:D27"/>
    <mergeCell ref="E25:E27"/>
    <mergeCell ref="F25:F27"/>
    <mergeCell ref="G25:G27"/>
    <mergeCell ref="A28:A30"/>
    <mergeCell ref="H28:H30"/>
  </mergeCells>
  <pageMargins left="0.25" right="0.2" top="0.5" bottom="0.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2013-2017 stats</vt:lpstr>
      <vt:lpstr>2017 stats</vt:lpstr>
      <vt:lpstr>Sheet3</vt:lpstr>
      <vt:lpstr>'2013-2017 stats'!Print_Area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Microsoft Office User</cp:lastModifiedBy>
  <cp:lastPrinted>2016-06-06T15:58:13Z</cp:lastPrinted>
  <dcterms:created xsi:type="dcterms:W3CDTF">2013-06-14T15:04:57Z</dcterms:created>
  <dcterms:modified xsi:type="dcterms:W3CDTF">2018-01-22T13:53:57Z</dcterms:modified>
</cp:coreProperties>
</file>